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xr:revisionPtr revIDLastSave="2" documentId="8_{9ECBA211-0049-423A-84C5-E105E908E966}" xr6:coauthVersionLast="47" xr6:coauthVersionMax="47" xr10:uidLastSave="{2B617E0D-7A32-458A-B2B5-C28AC628FF6B}"/>
  <bookViews>
    <workbookView xWindow="28680" yWindow="-4305" windowWidth="38640" windowHeight="21120" tabRatio="912" activeTab="4" xr2:uid="{00000000-000D-0000-FFFF-FFFF00000000}"/>
  </bookViews>
  <sheets>
    <sheet name="Manual" sheetId="1" r:id="rId1"/>
    <sheet name="Overview" sheetId="15" r:id="rId2"/>
    <sheet name="Basic Data" sheetId="8" r:id="rId3"/>
    <sheet name="SI1 | Mitigation " sheetId="19" r:id="rId4"/>
    <sheet name="SI1 | 1 ER" sheetId="37" r:id="rId5"/>
    <sheet name="SI1 | 1 CSE" sheetId="40" state="hidden" r:id="rId6"/>
    <sheet name="SI1 | 2 ER" sheetId="38" r:id="rId7"/>
    <sheet name="SI1 | 2 CSE" sheetId="41" state="hidden" r:id="rId8"/>
    <sheet name="SI1 | 3" sheetId="25" state="hidden" r:id="rId9"/>
    <sheet name="Auxillary calculation" sheetId="42" r:id="rId10"/>
    <sheet name="SI2 | Ecosystems" sheetId="26" r:id="rId11"/>
    <sheet name="SI3 | Adaptation" sheetId="30" r:id="rId12"/>
    <sheet name="SI4 | Capacity People" sheetId="31" r:id="rId13"/>
    <sheet name="SI5 | Leveraged Finance" sheetId="32" r:id="rId14"/>
    <sheet name="SI5 | 1" sheetId="34" r:id="rId15"/>
    <sheet name="SI5 | 2" sheetId="36" r:id="rId16"/>
    <sheet name="SI5 | 3 " sheetId="35" r:id="rId17"/>
    <sheet name="Calc" sheetId="39" state="hidden" r:id="rId18"/>
  </sheets>
  <definedNames>
    <definedName name="_xlnm._FilterDatabase" localSheetId="16" hidden="1">'SI5 | 3 '!$B$21:$K$315</definedName>
    <definedName name="Jahr_Update" localSheetId="5">'SI1 | 1 CSE'!$V$13</definedName>
    <definedName name="Jahr_Update" localSheetId="4">'SI1 | 1 ER'!$V$13</definedName>
    <definedName name="Jahr_Update" localSheetId="7">'SI1 | 2 CSE'!$V$13</definedName>
    <definedName name="Jahr_Update" localSheetId="6">'SI1 | 2 ER'!$V$13</definedName>
    <definedName name="Jahr_Update" localSheetId="8">'SI1 | 3'!$U$13</definedName>
    <definedName name="Jahr_Update" localSheetId="3">'SI1 | Mitigation '!#REF!</definedName>
    <definedName name="Jahr_Update" localSheetId="10">'SI2 | Ecosystems'!$U$13</definedName>
    <definedName name="Jahr_Update" localSheetId="11">'SI3 | Adaptation'!$U$13</definedName>
    <definedName name="Jahr_Update" localSheetId="12">'SI4 | Capacity People'!$U$13</definedName>
    <definedName name="Jahr_Update" localSheetId="14">'SI5 | 1'!$AE$13</definedName>
    <definedName name="Jahr_Update" localSheetId="15">'SI5 | 2'!$AD$13</definedName>
    <definedName name="Jahr_Update" localSheetId="16">'SI5 | 3 '!$AD$13</definedName>
    <definedName name="Jahr_Update" localSheetId="13">'SI5 | Leveraged Finance'!$U$13</definedName>
    <definedName name="Jahr_Update">'Basic Data'!$U$17</definedName>
    <definedName name="Monat_Update" localSheetId="5">'SI1 | 1 CSE'!$T$13</definedName>
    <definedName name="Monat_Update" localSheetId="4">'SI1 | 1 ER'!$T$13</definedName>
    <definedName name="Monat_Update" localSheetId="7">'SI1 | 2 CSE'!$T$13</definedName>
    <definedName name="Monat_Update" localSheetId="6">'SI1 | 2 ER'!$T$13</definedName>
    <definedName name="Monat_Update" localSheetId="8">'SI1 | 3'!$S$13</definedName>
    <definedName name="Monat_Update" localSheetId="3">'SI1 | Mitigation '!#REF!</definedName>
    <definedName name="Monat_Update" localSheetId="10">'SI2 | Ecosystems'!$S$13</definedName>
    <definedName name="Monat_Update" localSheetId="11">'SI3 | Adaptation'!$S$13</definedName>
    <definedName name="Monat_Update" localSheetId="12">'SI4 | Capacity People'!$S$13</definedName>
    <definedName name="Monat_Update" localSheetId="14">'SI5 | 1'!$AC$13</definedName>
    <definedName name="Monat_Update" localSheetId="15">'SI5 | 2'!$AB$13</definedName>
    <definedName name="Monat_Update" localSheetId="16">'SI5 | 3 '!#REF!</definedName>
    <definedName name="Monat_Update" localSheetId="13">'SI5 | Leveraged Finance'!$S$13</definedName>
    <definedName name="Monat_Update">'Basic Data'!$S$17</definedName>
    <definedName name="Project_number" localSheetId="5">'SI1 | 1 CSE'!#REF!</definedName>
    <definedName name="Project_number" localSheetId="4">'SI1 | 1 ER'!#REF!</definedName>
    <definedName name="Project_number" localSheetId="7">'SI1 | 2 CSE'!#REF!</definedName>
    <definedName name="Project_number" localSheetId="6">'SI1 | 2 ER'!#REF!</definedName>
    <definedName name="Project_number" localSheetId="8">'SI1 | 3'!#REF!</definedName>
    <definedName name="Project_number" localSheetId="3">'SI1 | Mitigation '!#REF!</definedName>
    <definedName name="Project_number" localSheetId="10">'SI2 | Ecosystems'!#REF!</definedName>
    <definedName name="Project_number" localSheetId="11">'SI3 | Adaptation'!#REF!</definedName>
    <definedName name="Project_number" localSheetId="12">'SI4 | Capacity People'!#REF!</definedName>
    <definedName name="Project_number" localSheetId="14">'SI5 | 1'!#REF!</definedName>
    <definedName name="Project_number" localSheetId="15">'SI5 | 2'!#REF!</definedName>
    <definedName name="Project_number" localSheetId="16">'SI5 | 3 '!#REF!</definedName>
    <definedName name="Project_number" localSheetId="13">'SI5 | Leveraged Finance'!#REF!</definedName>
    <definedName name="Project_number">'Basic Data'!$D$14</definedName>
    <definedName name="Role" localSheetId="8">'SI1 | 3'!$B$63</definedName>
    <definedName name="Role">#REF!</definedName>
    <definedName name="Rolle" localSheetId="7">'SI1 | 2 CSE'!$AF$7</definedName>
    <definedName name="Rolle">'SI1 | 2 ER'!$AF$7</definedName>
    <definedName name="type_report" localSheetId="5">'SI1 | 1 CSE'!$F$14</definedName>
    <definedName name="type_report" localSheetId="4">'SI1 | 1 ER'!$F$14</definedName>
    <definedName name="type_report" localSheetId="7">'SI1 | 2 CSE'!$F$14</definedName>
    <definedName name="type_report" localSheetId="6">'SI1 | 2 ER'!$F$14</definedName>
    <definedName name="type_report" localSheetId="8">'SI1 | 3'!$F$14</definedName>
    <definedName name="type_report" localSheetId="3">'SI1 | Mitigation '!#REF!</definedName>
    <definedName name="type_report" localSheetId="10">'SI2 | Ecosystems'!#REF!</definedName>
    <definedName name="type_report" localSheetId="11">'SI3 | Adaptation'!$F$39</definedName>
    <definedName name="type_report" localSheetId="12">'SI4 | Capacity People'!$F$16</definedName>
    <definedName name="type_report" localSheetId="14">'SI5 | 1'!#REF!</definedName>
    <definedName name="type_report" localSheetId="15">'SI5 | 2'!#REF!</definedName>
    <definedName name="type_report" localSheetId="16">'SI5 | 3 '!#REF!</definedName>
    <definedName name="type_report" localSheetId="13">'SI5 | Leveraged Finance'!$F$17</definedName>
    <definedName name="type_report">'Basic Data'!$F$18</definedName>
  </definedNames>
  <calcPr calcId="191028" iterate="1" iterateCount="1"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4" i="15" l="1"/>
  <c r="M13" i="15"/>
  <c r="L14" i="15"/>
  <c r="L13" i="15"/>
  <c r="Z198" i="38"/>
  <c r="Y198" i="38"/>
  <c r="Z133" i="38"/>
  <c r="Y133" i="38"/>
  <c r="X133" i="38"/>
  <c r="Z211" i="37"/>
  <c r="Y211" i="37"/>
  <c r="AG16" i="42"/>
  <c r="AF16" i="42"/>
  <c r="M16" i="42"/>
  <c r="N16" i="42"/>
  <c r="O16" i="42"/>
  <c r="P16" i="42"/>
  <c r="Q16" i="42"/>
  <c r="R16" i="42"/>
  <c r="S16" i="42"/>
  <c r="T16" i="42"/>
  <c r="U16" i="42"/>
  <c r="V16" i="42"/>
  <c r="W16" i="42"/>
  <c r="X16" i="42"/>
  <c r="Y16" i="42"/>
  <c r="Z16" i="42"/>
  <c r="AA16" i="42"/>
  <c r="AB16" i="42"/>
  <c r="AC16" i="42"/>
  <c r="AD16" i="42"/>
  <c r="AE16" i="42"/>
  <c r="L16" i="42"/>
  <c r="V8" i="42"/>
  <c r="M8" i="42"/>
  <c r="N8" i="42"/>
  <c r="O8" i="42"/>
  <c r="P8" i="42"/>
  <c r="Q8" i="42"/>
  <c r="R8" i="42"/>
  <c r="S8" i="42"/>
  <c r="T8" i="42"/>
  <c r="U8" i="42"/>
  <c r="L8" i="42"/>
  <c r="L15" i="42"/>
  <c r="M15" i="42"/>
  <c r="N15" i="42"/>
  <c r="O15" i="42"/>
  <c r="P15" i="42"/>
  <c r="Q15" i="42"/>
  <c r="R15" i="42"/>
  <c r="S15" i="42"/>
  <c r="T15" i="42"/>
  <c r="U15" i="42"/>
  <c r="AF15" i="42"/>
  <c r="V14" i="42"/>
  <c r="V15" i="42"/>
  <c r="W14" i="42"/>
  <c r="W15" i="42"/>
  <c r="X14" i="42"/>
  <c r="X15" i="42"/>
  <c r="Y14" i="42"/>
  <c r="Y15" i="42"/>
  <c r="Z14" i="42"/>
  <c r="Z15" i="42"/>
  <c r="AA14" i="42"/>
  <c r="AA15" i="42"/>
  <c r="AB14" i="42"/>
  <c r="AB15" i="42"/>
  <c r="AC14" i="42"/>
  <c r="AC15" i="42"/>
  <c r="AD14" i="42"/>
  <c r="AD15" i="42"/>
  <c r="AE14" i="42"/>
  <c r="AE15" i="42"/>
  <c r="AG15" i="42"/>
  <c r="L7" i="42"/>
  <c r="F11" i="42"/>
  <c r="G11" i="42"/>
  <c r="H11" i="42"/>
  <c r="I11" i="42"/>
  <c r="J11" i="42"/>
  <c r="K11" i="42"/>
  <c r="L11" i="42"/>
  <c r="M11" i="42"/>
  <c r="N11" i="42"/>
  <c r="O11" i="42"/>
  <c r="P11" i="42"/>
  <c r="Q11" i="42"/>
  <c r="R11" i="42"/>
  <c r="S11" i="42"/>
  <c r="T11" i="42"/>
  <c r="U11" i="42"/>
  <c r="V11" i="42"/>
  <c r="W11" i="42"/>
  <c r="X11" i="42"/>
  <c r="Y11" i="42"/>
  <c r="Z11" i="42"/>
  <c r="AA11" i="42"/>
  <c r="AB11" i="42"/>
  <c r="AC11" i="42"/>
  <c r="AD11" i="42"/>
  <c r="AE11" i="42"/>
  <c r="E11" i="42"/>
  <c r="D11" i="42"/>
  <c r="C11" i="42"/>
  <c r="B11" i="42"/>
  <c r="M7" i="42"/>
  <c r="N7" i="42"/>
  <c r="O7" i="42"/>
  <c r="P7" i="42"/>
  <c r="Q7" i="42"/>
  <c r="R7" i="42"/>
  <c r="S7" i="42"/>
  <c r="T7" i="42"/>
  <c r="U7" i="42"/>
  <c r="V7" i="42"/>
  <c r="Y145" i="37"/>
  <c r="F3" i="42"/>
  <c r="G3" i="42"/>
  <c r="H3" i="42"/>
  <c r="I3" i="42"/>
  <c r="J3" i="42"/>
  <c r="K3" i="42"/>
  <c r="L3" i="42"/>
  <c r="M3" i="42"/>
  <c r="N3" i="42"/>
  <c r="O3" i="42"/>
  <c r="P3" i="42"/>
  <c r="Q3" i="42"/>
  <c r="R3" i="42"/>
  <c r="S3" i="42"/>
  <c r="T3" i="42"/>
  <c r="U3" i="42"/>
  <c r="E3" i="42"/>
  <c r="D3" i="42"/>
  <c r="C3" i="42"/>
  <c r="B3" i="42"/>
  <c r="X145" i="37"/>
  <c r="L156" i="37"/>
  <c r="K156" i="37"/>
  <c r="L222" i="37"/>
  <c r="X219" i="38"/>
  <c r="Z219" i="38"/>
  <c r="Y219" i="38"/>
  <c r="X198" i="38"/>
  <c r="X154" i="38"/>
  <c r="Z154" i="38"/>
  <c r="Y154" i="38"/>
  <c r="K224" i="37"/>
  <c r="K230" i="37"/>
  <c r="K231" i="37"/>
  <c r="L224" i="37"/>
  <c r="L230" i="37"/>
  <c r="L231" i="37"/>
  <c r="M231" i="37"/>
  <c r="N231" i="37"/>
  <c r="O231" i="37"/>
  <c r="P231" i="37"/>
  <c r="Q231" i="37"/>
  <c r="R231" i="37"/>
  <c r="S231" i="37"/>
  <c r="T231" i="37"/>
  <c r="X231" i="37"/>
  <c r="Z231" i="37"/>
  <c r="Y231" i="37"/>
  <c r="X211" i="37"/>
  <c r="K165" i="37"/>
  <c r="K166" i="37"/>
  <c r="L165" i="37"/>
  <c r="L166" i="37"/>
  <c r="M166" i="37"/>
  <c r="N166" i="37"/>
  <c r="O166" i="37"/>
  <c r="P166" i="37"/>
  <c r="Q166" i="37"/>
  <c r="R166" i="37"/>
  <c r="S166" i="37"/>
  <c r="T166" i="37"/>
  <c r="X166" i="37"/>
  <c r="Z166" i="37"/>
  <c r="Y166" i="37"/>
  <c r="Z145" i="37"/>
  <c r="K144" i="37"/>
  <c r="E141" i="19"/>
  <c r="E126" i="19"/>
  <c r="L147" i="38"/>
  <c r="K147" i="38"/>
  <c r="T126" i="38"/>
  <c r="X126" i="38"/>
  <c r="L126" i="38"/>
  <c r="M126" i="38"/>
  <c r="N126" i="38"/>
  <c r="O126" i="38"/>
  <c r="P126" i="38"/>
  <c r="P128" i="38"/>
  <c r="P132" i="38"/>
  <c r="Q126" i="38"/>
  <c r="Q128" i="38"/>
  <c r="Q132" i="38"/>
  <c r="R126" i="38"/>
  <c r="S126" i="38"/>
  <c r="U126" i="38"/>
  <c r="V126" i="38"/>
  <c r="V128" i="38"/>
  <c r="V132" i="38"/>
  <c r="K126" i="38"/>
  <c r="K128" i="38"/>
  <c r="K132" i="38"/>
  <c r="L159" i="37"/>
  <c r="K159" i="37"/>
  <c r="K161" i="37"/>
  <c r="T138" i="37"/>
  <c r="X138" i="37"/>
  <c r="L138" i="37"/>
  <c r="M138" i="37"/>
  <c r="N138" i="37"/>
  <c r="O138" i="37"/>
  <c r="P138" i="37"/>
  <c r="P140" i="37"/>
  <c r="Q138" i="37"/>
  <c r="Q140" i="37"/>
  <c r="R138" i="37"/>
  <c r="S138" i="37"/>
  <c r="U138" i="37"/>
  <c r="V138" i="37"/>
  <c r="V140" i="37"/>
  <c r="K138" i="37"/>
  <c r="K136" i="37"/>
  <c r="K139" i="37"/>
  <c r="K140" i="37"/>
  <c r="E124" i="19"/>
  <c r="E130" i="19"/>
  <c r="E131" i="19"/>
  <c r="L218" i="38"/>
  <c r="K218" i="38"/>
  <c r="L210" i="38"/>
  <c r="L212" i="38"/>
  <c r="K210" i="38"/>
  <c r="K212" i="38"/>
  <c r="X188" i="38"/>
  <c r="X189" i="38"/>
  <c r="X190" i="38"/>
  <c r="X191" i="38"/>
  <c r="X192" i="38"/>
  <c r="X193" i="38"/>
  <c r="X194" i="38"/>
  <c r="X195" i="38"/>
  <c r="X196" i="38"/>
  <c r="X187" i="38"/>
  <c r="L197" i="38"/>
  <c r="M197" i="38"/>
  <c r="N197" i="38"/>
  <c r="O197" i="38"/>
  <c r="P197" i="38"/>
  <c r="Q197" i="38"/>
  <c r="R197" i="38"/>
  <c r="S197" i="38"/>
  <c r="T197" i="38"/>
  <c r="U197" i="38"/>
  <c r="V197" i="38"/>
  <c r="K197" i="38"/>
  <c r="L191" i="38"/>
  <c r="M191" i="38"/>
  <c r="N191" i="38"/>
  <c r="O191" i="38"/>
  <c r="P191" i="38"/>
  <c r="Q191" i="38"/>
  <c r="R191" i="38"/>
  <c r="S191" i="38"/>
  <c r="T191" i="38"/>
  <c r="U191" i="38"/>
  <c r="V191" i="38"/>
  <c r="K191" i="38"/>
  <c r="V189" i="38"/>
  <c r="U189" i="38"/>
  <c r="T189" i="38"/>
  <c r="S189" i="38"/>
  <c r="R189" i="38"/>
  <c r="Q189" i="38"/>
  <c r="P189" i="38"/>
  <c r="O189" i="38"/>
  <c r="N189" i="38"/>
  <c r="M189" i="38"/>
  <c r="L189" i="38"/>
  <c r="K189" i="38"/>
  <c r="L148" i="38"/>
  <c r="L149" i="38"/>
  <c r="L153" i="38"/>
  <c r="K148" i="38"/>
  <c r="K149" i="38"/>
  <c r="K153" i="38"/>
  <c r="X123" i="38"/>
  <c r="X124" i="38"/>
  <c r="X125" i="38"/>
  <c r="X127" i="38"/>
  <c r="X129" i="38"/>
  <c r="X130" i="38"/>
  <c r="X131" i="38"/>
  <c r="X122" i="38"/>
  <c r="M128" i="38"/>
  <c r="M132" i="38"/>
  <c r="N128" i="38"/>
  <c r="N132" i="38"/>
  <c r="S128" i="38"/>
  <c r="S132" i="38"/>
  <c r="T128" i="38"/>
  <c r="T132" i="38"/>
  <c r="L128" i="38"/>
  <c r="L132" i="38"/>
  <c r="O128" i="38"/>
  <c r="O132" i="38"/>
  <c r="R128" i="38"/>
  <c r="R132" i="38"/>
  <c r="X128" i="38"/>
  <c r="U128" i="38"/>
  <c r="U132" i="38"/>
  <c r="L127" i="38"/>
  <c r="M127" i="38"/>
  <c r="N127" i="38"/>
  <c r="O127" i="38"/>
  <c r="P127" i="38"/>
  <c r="Q127" i="38"/>
  <c r="R127" i="38"/>
  <c r="S127" i="38"/>
  <c r="T127" i="38"/>
  <c r="U127" i="38"/>
  <c r="V127" i="38"/>
  <c r="K127" i="38"/>
  <c r="X202" i="37"/>
  <c r="X203" i="37"/>
  <c r="X204" i="37"/>
  <c r="X205" i="37"/>
  <c r="X206" i="37"/>
  <c r="X207" i="37"/>
  <c r="X208" i="37"/>
  <c r="X209" i="37"/>
  <c r="X200" i="37"/>
  <c r="X136" i="37"/>
  <c r="X137" i="37"/>
  <c r="X139" i="37"/>
  <c r="X141" i="37"/>
  <c r="X142" i="37"/>
  <c r="X143" i="37"/>
  <c r="X134" i="37"/>
  <c r="K222" i="37"/>
  <c r="L201" i="37"/>
  <c r="L210" i="37"/>
  <c r="O201" i="37"/>
  <c r="O210" i="37"/>
  <c r="R201" i="37"/>
  <c r="R210" i="37"/>
  <c r="U201" i="37"/>
  <c r="U210" i="37"/>
  <c r="L204" i="37"/>
  <c r="M204" i="37"/>
  <c r="N204" i="37"/>
  <c r="O204" i="37"/>
  <c r="P204" i="37"/>
  <c r="Q204" i="37"/>
  <c r="R204" i="37"/>
  <c r="S204" i="37"/>
  <c r="T204" i="37"/>
  <c r="U204" i="37"/>
  <c r="V204" i="37"/>
  <c r="K204" i="37"/>
  <c r="L202" i="37"/>
  <c r="M202" i="37"/>
  <c r="N202" i="37"/>
  <c r="O202" i="37"/>
  <c r="P202" i="37"/>
  <c r="Q202" i="37"/>
  <c r="R202" i="37"/>
  <c r="S202" i="37"/>
  <c r="T202" i="37"/>
  <c r="U202" i="37"/>
  <c r="V202" i="37"/>
  <c r="K202" i="37"/>
  <c r="V201" i="37"/>
  <c r="V210" i="37"/>
  <c r="T201" i="37"/>
  <c r="X201" i="37"/>
  <c r="S201" i="37"/>
  <c r="S210" i="37"/>
  <c r="Q201" i="37"/>
  <c r="Q210" i="37"/>
  <c r="P201" i="37"/>
  <c r="P210" i="37"/>
  <c r="N201" i="37"/>
  <c r="N210" i="37"/>
  <c r="M201" i="37"/>
  <c r="M210" i="37"/>
  <c r="K201" i="37"/>
  <c r="K210" i="37"/>
  <c r="L161" i="37"/>
  <c r="L160" i="37"/>
  <c r="K160" i="37"/>
  <c r="L140" i="37"/>
  <c r="M140" i="37"/>
  <c r="N140" i="37"/>
  <c r="O140" i="37"/>
  <c r="O135" i="37"/>
  <c r="O144" i="37"/>
  <c r="R140" i="37"/>
  <c r="S140" i="37"/>
  <c r="T140" i="37"/>
  <c r="X140" i="37"/>
  <c r="U140" i="37"/>
  <c r="U135" i="37"/>
  <c r="U144" i="37"/>
  <c r="L139" i="37"/>
  <c r="M139" i="37"/>
  <c r="N139" i="37"/>
  <c r="O139" i="37"/>
  <c r="P139" i="37"/>
  <c r="Q139" i="37"/>
  <c r="R139" i="37"/>
  <c r="S139" i="37"/>
  <c r="T139" i="37"/>
  <c r="U139" i="37"/>
  <c r="V139" i="37"/>
  <c r="L136" i="37"/>
  <c r="M136" i="37"/>
  <c r="N136" i="37"/>
  <c r="O136" i="37"/>
  <c r="P136" i="37"/>
  <c r="Q136" i="37"/>
  <c r="R136" i="37"/>
  <c r="S136" i="37"/>
  <c r="T136" i="37"/>
  <c r="U136" i="37"/>
  <c r="V136" i="37"/>
  <c r="L135" i="37"/>
  <c r="M135" i="37"/>
  <c r="N135" i="37"/>
  <c r="P135" i="37"/>
  <c r="Q135" i="37"/>
  <c r="R135" i="37"/>
  <c r="S135" i="37"/>
  <c r="T135" i="37"/>
  <c r="X135" i="37"/>
  <c r="V135" i="37"/>
  <c r="K135" i="37"/>
  <c r="E140" i="19"/>
  <c r="N144" i="37"/>
  <c r="S144" i="37"/>
  <c r="M144" i="37"/>
  <c r="Q144" i="37"/>
  <c r="R144" i="37"/>
  <c r="P144" i="37"/>
  <c r="L144" i="37"/>
  <c r="V144" i="37"/>
  <c r="T144" i="37"/>
  <c r="T210" i="37"/>
  <c r="E132" i="19"/>
  <c r="E98" i="34"/>
  <c r="I33" i="36"/>
  <c r="G33" i="36"/>
  <c r="I31" i="36"/>
  <c r="K31" i="36" s="1"/>
  <c r="G31" i="36"/>
  <c r="E244" i="34"/>
  <c r="E216" i="34"/>
  <c r="I43" i="34"/>
  <c r="G43" i="34"/>
  <c r="I41" i="34"/>
  <c r="G41" i="34"/>
  <c r="E192" i="34"/>
  <c r="E190" i="34"/>
  <c r="G191" i="34"/>
  <c r="F191" i="34"/>
  <c r="E197" i="34"/>
  <c r="H187" i="34"/>
  <c r="O163" i="34"/>
  <c r="O157" i="34"/>
  <c r="J163" i="34"/>
  <c r="E163" i="34"/>
  <c r="E156" i="34"/>
  <c r="E136" i="34"/>
  <c r="E128" i="34"/>
  <c r="J157" i="34"/>
  <c r="J156" i="34"/>
  <c r="E210" i="34"/>
  <c r="E209" i="34"/>
  <c r="E238" i="34"/>
  <c r="E237" i="34"/>
  <c r="H190" i="34"/>
  <c r="O156" i="34"/>
  <c r="E157" i="34"/>
  <c r="E129" i="34"/>
  <c r="K304" i="37"/>
  <c r="L304" i="37"/>
  <c r="M304" i="37"/>
  <c r="N304" i="37"/>
  <c r="O304" i="37"/>
  <c r="P304" i="37"/>
  <c r="Q304" i="37"/>
  <c r="R304" i="37"/>
  <c r="S304" i="37"/>
  <c r="T304" i="37"/>
  <c r="U304" i="37"/>
  <c r="V304" i="37"/>
  <c r="K284" i="37"/>
  <c r="L284" i="37"/>
  <c r="M284" i="37"/>
  <c r="N284" i="37"/>
  <c r="O284" i="37"/>
  <c r="P284" i="37"/>
  <c r="Q284" i="37"/>
  <c r="R284" i="37"/>
  <c r="S284" i="37"/>
  <c r="T284" i="37"/>
  <c r="U284" i="37"/>
  <c r="V284" i="37"/>
  <c r="K211" i="37"/>
  <c r="K163" i="40"/>
  <c r="L163" i="40"/>
  <c r="M163" i="40"/>
  <c r="N163" i="40"/>
  <c r="O163" i="40"/>
  <c r="P163" i="40"/>
  <c r="Q163" i="40"/>
  <c r="R163" i="40"/>
  <c r="S163" i="40"/>
  <c r="T163" i="40"/>
  <c r="U163" i="40"/>
  <c r="V163" i="40"/>
  <c r="K142" i="40"/>
  <c r="L142" i="40"/>
  <c r="M142" i="40"/>
  <c r="N142" i="40"/>
  <c r="O142" i="40"/>
  <c r="P142" i="40"/>
  <c r="Q142" i="40"/>
  <c r="R142" i="40"/>
  <c r="S142" i="40"/>
  <c r="T142" i="40"/>
  <c r="U142" i="40"/>
  <c r="V142" i="40"/>
  <c r="K145" i="37"/>
  <c r="L145" i="37"/>
  <c r="M145" i="37"/>
  <c r="N145" i="37"/>
  <c r="O145" i="37"/>
  <c r="P145" i="37"/>
  <c r="Q145" i="37"/>
  <c r="R145" i="37"/>
  <c r="S145" i="37"/>
  <c r="T145" i="37"/>
  <c r="V70" i="37"/>
  <c r="U70" i="37"/>
  <c r="T70" i="37"/>
  <c r="S70" i="37"/>
  <c r="R70" i="37"/>
  <c r="Q70" i="37"/>
  <c r="P70" i="37"/>
  <c r="O70" i="37"/>
  <c r="N70" i="37"/>
  <c r="M70" i="37"/>
  <c r="L70" i="37"/>
  <c r="K70" i="37"/>
  <c r="Z54" i="37"/>
  <c r="Y54" i="37"/>
  <c r="V53" i="37"/>
  <c r="U53" i="37"/>
  <c r="S53" i="37"/>
  <c r="T53" i="37"/>
  <c r="R53" i="37"/>
  <c r="Q53" i="37"/>
  <c r="P53" i="37"/>
  <c r="O53" i="37"/>
  <c r="N53" i="37"/>
  <c r="M53" i="37"/>
  <c r="L53" i="37"/>
  <c r="K53" i="37"/>
  <c r="F43" i="19"/>
  <c r="K133" i="41"/>
  <c r="K66" i="41"/>
  <c r="L66" i="41"/>
  <c r="M66" i="41"/>
  <c r="N66" i="41"/>
  <c r="O66" i="41"/>
  <c r="P66" i="41"/>
  <c r="Q66" i="41"/>
  <c r="R66" i="41"/>
  <c r="S66" i="41"/>
  <c r="T66" i="41"/>
  <c r="U66" i="41"/>
  <c r="V66" i="41"/>
  <c r="Z55" i="41"/>
  <c r="Y55" i="41"/>
  <c r="X55" i="41"/>
  <c r="L54" i="41"/>
  <c r="M54" i="41"/>
  <c r="N54" i="41"/>
  <c r="O54" i="41"/>
  <c r="P54" i="41"/>
  <c r="Q54" i="41"/>
  <c r="R54" i="41"/>
  <c r="S54" i="41"/>
  <c r="T54" i="41"/>
  <c r="U54" i="41"/>
  <c r="V54" i="41"/>
  <c r="K54" i="41"/>
  <c r="U145" i="37"/>
  <c r="V145" i="37"/>
  <c r="U231" i="37"/>
  <c r="V231" i="37"/>
  <c r="K71" i="37"/>
  <c r="K54" i="37"/>
  <c r="L211" i="37"/>
  <c r="M211" i="37"/>
  <c r="N211" i="37"/>
  <c r="O211" i="37"/>
  <c r="P211" i="37"/>
  <c r="Q211" i="37"/>
  <c r="R211" i="37"/>
  <c r="S211" i="37"/>
  <c r="T211" i="37"/>
  <c r="L133" i="41"/>
  <c r="M133" i="41"/>
  <c r="N133" i="41"/>
  <c r="O133" i="41"/>
  <c r="P133" i="41"/>
  <c r="Q133" i="41"/>
  <c r="R133" i="41"/>
  <c r="S133" i="41"/>
  <c r="T133" i="41"/>
  <c r="U133" i="41"/>
  <c r="V133" i="41"/>
  <c r="U211" i="37"/>
  <c r="V211" i="37"/>
  <c r="X54" i="37"/>
  <c r="L71" i="37"/>
  <c r="B62" i="39"/>
  <c r="A62" i="39"/>
  <c r="C62" i="39"/>
  <c r="Y67" i="41"/>
  <c r="Z67" i="41"/>
  <c r="Z66" i="38"/>
  <c r="L36" i="19"/>
  <c r="X67" i="41"/>
  <c r="Y66" i="38"/>
  <c r="X66" i="38"/>
  <c r="Y54" i="38"/>
  <c r="K31" i="19"/>
  <c r="Z54" i="38"/>
  <c r="L31" i="19"/>
  <c r="L65" i="38"/>
  <c r="M65" i="38"/>
  <c r="N65" i="38"/>
  <c r="O65" i="38"/>
  <c r="P65" i="38"/>
  <c r="Q65" i="38"/>
  <c r="R65" i="38"/>
  <c r="S65" i="38"/>
  <c r="T65" i="38"/>
  <c r="U65" i="38"/>
  <c r="V65" i="38"/>
  <c r="K65" i="38"/>
  <c r="L53" i="38"/>
  <c r="M53" i="38"/>
  <c r="N53" i="38"/>
  <c r="O53" i="38"/>
  <c r="P53" i="38"/>
  <c r="Q53" i="38"/>
  <c r="R53" i="38"/>
  <c r="S53" i="38"/>
  <c r="T53" i="38"/>
  <c r="U53" i="38"/>
  <c r="V53" i="38"/>
  <c r="K53" i="38"/>
  <c r="D313" i="41"/>
  <c r="D312" i="38"/>
  <c r="K295" i="41"/>
  <c r="L295" i="41"/>
  <c r="M295" i="41"/>
  <c r="N295" i="41"/>
  <c r="O295" i="41"/>
  <c r="P295" i="41"/>
  <c r="Q295" i="41"/>
  <c r="R295" i="41"/>
  <c r="S295" i="41"/>
  <c r="T295" i="41"/>
  <c r="U295" i="41"/>
  <c r="V295" i="41"/>
  <c r="K274" i="41"/>
  <c r="L274" i="41"/>
  <c r="M274" i="41"/>
  <c r="N274" i="41"/>
  <c r="O274" i="41"/>
  <c r="P274" i="41"/>
  <c r="Q274" i="41"/>
  <c r="R274" i="41"/>
  <c r="S274" i="41"/>
  <c r="T274" i="41"/>
  <c r="U274" i="41"/>
  <c r="V274" i="41"/>
  <c r="K221" i="41"/>
  <c r="K200" i="41"/>
  <c r="K154" i="41"/>
  <c r="L154" i="41"/>
  <c r="M154" i="41"/>
  <c r="N154" i="41"/>
  <c r="O154" i="41"/>
  <c r="P154" i="41"/>
  <c r="Q154" i="41"/>
  <c r="R154" i="41"/>
  <c r="S154" i="41"/>
  <c r="T154" i="41"/>
  <c r="U154" i="41"/>
  <c r="V154" i="41"/>
  <c r="K293" i="38"/>
  <c r="L293" i="38"/>
  <c r="M293" i="38"/>
  <c r="N293" i="38"/>
  <c r="O293" i="38"/>
  <c r="P293" i="38"/>
  <c r="Q293" i="38"/>
  <c r="R293" i="38"/>
  <c r="S293" i="38"/>
  <c r="T293" i="38"/>
  <c r="U293" i="38"/>
  <c r="V293" i="38"/>
  <c r="K272" i="38"/>
  <c r="L272" i="38"/>
  <c r="M272" i="38"/>
  <c r="N272" i="38"/>
  <c r="O272" i="38"/>
  <c r="P272" i="38"/>
  <c r="Q272" i="38"/>
  <c r="R272" i="38"/>
  <c r="S272" i="38"/>
  <c r="T272" i="38"/>
  <c r="U272" i="38"/>
  <c r="V272" i="38"/>
  <c r="K219" i="38"/>
  <c r="L219" i="38"/>
  <c r="M219" i="38"/>
  <c r="N219" i="38"/>
  <c r="O219" i="38"/>
  <c r="P219" i="38"/>
  <c r="Q219" i="38"/>
  <c r="R219" i="38"/>
  <c r="S219" i="38"/>
  <c r="T219" i="38"/>
  <c r="U219" i="38"/>
  <c r="V219" i="38"/>
  <c r="K198" i="38"/>
  <c r="L198" i="38"/>
  <c r="M198" i="38"/>
  <c r="N198" i="38"/>
  <c r="O198" i="38"/>
  <c r="P198" i="38"/>
  <c r="Q198" i="38"/>
  <c r="R198" i="38"/>
  <c r="S198" i="38"/>
  <c r="T198" i="38"/>
  <c r="U198" i="38"/>
  <c r="V198" i="38"/>
  <c r="K154" i="38"/>
  <c r="L154" i="38"/>
  <c r="M154" i="38"/>
  <c r="N154" i="38"/>
  <c r="O154" i="38"/>
  <c r="P154" i="38"/>
  <c r="Q154" i="38"/>
  <c r="R154" i="38"/>
  <c r="S154" i="38"/>
  <c r="T154" i="38"/>
  <c r="U154" i="38"/>
  <c r="V154" i="38"/>
  <c r="K133" i="38"/>
  <c r="L133" i="38"/>
  <c r="M133" i="38"/>
  <c r="N133" i="38"/>
  <c r="O133" i="38"/>
  <c r="P133" i="38"/>
  <c r="Q133" i="38"/>
  <c r="R133" i="38"/>
  <c r="S133" i="38"/>
  <c r="T133" i="38"/>
  <c r="B57" i="39"/>
  <c r="L70" i="40"/>
  <c r="M70" i="40"/>
  <c r="N70" i="40"/>
  <c r="O70" i="40"/>
  <c r="P70" i="40"/>
  <c r="Q70" i="40"/>
  <c r="R70" i="40"/>
  <c r="S70" i="40"/>
  <c r="T70" i="40"/>
  <c r="U70" i="40"/>
  <c r="V70" i="40"/>
  <c r="K70" i="40"/>
  <c r="Y71" i="40"/>
  <c r="Z71" i="40"/>
  <c r="X71" i="40"/>
  <c r="Z54" i="40"/>
  <c r="Y54" i="40"/>
  <c r="X54" i="40"/>
  <c r="L53" i="40"/>
  <c r="M53" i="40"/>
  <c r="N53" i="40"/>
  <c r="O53" i="40"/>
  <c r="P53" i="40"/>
  <c r="Q53" i="40"/>
  <c r="R53" i="40"/>
  <c r="S53" i="40"/>
  <c r="T53" i="40"/>
  <c r="U53" i="40"/>
  <c r="V53" i="40"/>
  <c r="K53" i="40"/>
  <c r="B57" i="40"/>
  <c r="X71" i="37"/>
  <c r="Y71" i="37"/>
  <c r="Z71" i="37"/>
  <c r="B74" i="37"/>
  <c r="B57" i="37"/>
  <c r="D63" i="25"/>
  <c r="J43" i="19"/>
  <c r="U133" i="38"/>
  <c r="V133" i="38"/>
  <c r="V54" i="38"/>
  <c r="X54" i="38"/>
  <c r="J31" i="19"/>
  <c r="J36" i="19"/>
  <c r="V66" i="38"/>
  <c r="S66" i="38"/>
  <c r="N54" i="38"/>
  <c r="R66" i="38"/>
  <c r="M54" i="38"/>
  <c r="Q66" i="38"/>
  <c r="T54" i="38"/>
  <c r="L54" i="38"/>
  <c r="P66" i="38"/>
  <c r="K36" i="19"/>
  <c r="O66" i="38"/>
  <c r="R54" i="38"/>
  <c r="N66" i="38"/>
  <c r="K54" i="38"/>
  <c r="K66" i="38"/>
  <c r="Q54" i="38"/>
  <c r="U66" i="38"/>
  <c r="M66" i="38"/>
  <c r="O54" i="38"/>
  <c r="S54" i="38"/>
  <c r="P54" i="38"/>
  <c r="T66" i="38"/>
  <c r="L66" i="38"/>
  <c r="L200" i="41"/>
  <c r="M200" i="41"/>
  <c r="N200" i="41"/>
  <c r="O200" i="41"/>
  <c r="P200" i="41"/>
  <c r="Q200" i="41"/>
  <c r="R200" i="41"/>
  <c r="S200" i="41"/>
  <c r="T200" i="41"/>
  <c r="U200" i="41"/>
  <c r="V200" i="41"/>
  <c r="K55" i="41"/>
  <c r="L221" i="41"/>
  <c r="K67" i="41"/>
  <c r="M71" i="37"/>
  <c r="P59" i="40"/>
  <c r="R76" i="40"/>
  <c r="K76" i="40"/>
  <c r="Y60" i="40"/>
  <c r="Y77" i="40"/>
  <c r="Q59" i="40"/>
  <c r="S76" i="40"/>
  <c r="P76" i="40"/>
  <c r="Z77" i="40"/>
  <c r="R59" i="40"/>
  <c r="L76" i="40"/>
  <c r="T76" i="40"/>
  <c r="X77" i="40"/>
  <c r="S59" i="40"/>
  <c r="M76" i="40"/>
  <c r="U76" i="40"/>
  <c r="L59" i="40"/>
  <c r="T59" i="40"/>
  <c r="N76" i="40"/>
  <c r="V76" i="40"/>
  <c r="X60" i="40"/>
  <c r="V59" i="40"/>
  <c r="M59" i="40"/>
  <c r="U59" i="40"/>
  <c r="O76" i="40"/>
  <c r="K59" i="40"/>
  <c r="N59" i="40"/>
  <c r="O59" i="40"/>
  <c r="Q76" i="40"/>
  <c r="Z60" i="40"/>
  <c r="F58" i="40"/>
  <c r="F75" i="40"/>
  <c r="K279" i="40"/>
  <c r="L279" i="40"/>
  <c r="M279" i="40"/>
  <c r="N279" i="40"/>
  <c r="O279" i="40"/>
  <c r="P279" i="40"/>
  <c r="Q279" i="40"/>
  <c r="R279" i="40"/>
  <c r="S279" i="40"/>
  <c r="T279" i="40"/>
  <c r="U279" i="40"/>
  <c r="V279" i="40"/>
  <c r="K300" i="40"/>
  <c r="L300" i="40"/>
  <c r="M300" i="40"/>
  <c r="N300" i="40"/>
  <c r="O300" i="40"/>
  <c r="P300" i="40"/>
  <c r="Q300" i="40"/>
  <c r="R300" i="40"/>
  <c r="S300" i="40"/>
  <c r="T300" i="40"/>
  <c r="U300" i="40"/>
  <c r="V300" i="40"/>
  <c r="K227" i="40"/>
  <c r="K207" i="40"/>
  <c r="U54" i="38"/>
  <c r="K60" i="40"/>
  <c r="K77" i="40"/>
  <c r="L55" i="41"/>
  <c r="M221" i="41"/>
  <c r="L67" i="41"/>
  <c r="N71" i="37"/>
  <c r="M55" i="41"/>
  <c r="L227" i="40"/>
  <c r="L77" i="40"/>
  <c r="K71" i="40"/>
  <c r="L207" i="40"/>
  <c r="L60" i="40"/>
  <c r="K54" i="40"/>
  <c r="N221" i="41"/>
  <c r="M67" i="41"/>
  <c r="O71" i="37"/>
  <c r="N55" i="41"/>
  <c r="M227" i="40"/>
  <c r="M77" i="40"/>
  <c r="L71" i="40"/>
  <c r="M207" i="40"/>
  <c r="M60" i="40"/>
  <c r="L54" i="40"/>
  <c r="O221" i="41"/>
  <c r="N67" i="41"/>
  <c r="P71" i="37"/>
  <c r="O55" i="41"/>
  <c r="N227" i="40"/>
  <c r="N77" i="40"/>
  <c r="M71" i="40"/>
  <c r="N207" i="40"/>
  <c r="N60" i="40"/>
  <c r="M54" i="40"/>
  <c r="P221" i="41"/>
  <c r="O67" i="41"/>
  <c r="Q71" i="37"/>
  <c r="P55" i="41"/>
  <c r="O227" i="40"/>
  <c r="O77" i="40"/>
  <c r="N71" i="40"/>
  <c r="O207" i="40"/>
  <c r="O60" i="40"/>
  <c r="N54" i="40"/>
  <c r="Q221" i="41"/>
  <c r="P67" i="41"/>
  <c r="R71" i="37"/>
  <c r="Q55" i="41"/>
  <c r="P227" i="40"/>
  <c r="P77" i="40"/>
  <c r="O71" i="40"/>
  <c r="P207" i="40"/>
  <c r="P60" i="40"/>
  <c r="O54" i="40"/>
  <c r="R221" i="41"/>
  <c r="Q67" i="41"/>
  <c r="S71" i="37"/>
  <c r="R55" i="41"/>
  <c r="Q227" i="40"/>
  <c r="Q77" i="40"/>
  <c r="P71" i="40"/>
  <c r="Q207" i="40"/>
  <c r="Q60" i="40"/>
  <c r="P54" i="40"/>
  <c r="S221" i="41"/>
  <c r="R67" i="41"/>
  <c r="T71" i="37"/>
  <c r="U166" i="37"/>
  <c r="S55" i="41"/>
  <c r="R227" i="40"/>
  <c r="R77" i="40"/>
  <c r="Q71" i="40"/>
  <c r="R207" i="40"/>
  <c r="R60" i="40"/>
  <c r="Q54" i="40"/>
  <c r="T221" i="41"/>
  <c r="S67" i="41"/>
  <c r="V166" i="37"/>
  <c r="V71" i="37"/>
  <c r="U71" i="37"/>
  <c r="T55" i="41"/>
  <c r="S227" i="40"/>
  <c r="S77" i="40"/>
  <c r="R71" i="40"/>
  <c r="S207" i="40"/>
  <c r="S60" i="40"/>
  <c r="R54" i="40"/>
  <c r="U221" i="41"/>
  <c r="T67" i="41"/>
  <c r="V55" i="41"/>
  <c r="U55" i="41"/>
  <c r="T227" i="40"/>
  <c r="T77" i="40"/>
  <c r="S71" i="40"/>
  <c r="T207" i="40"/>
  <c r="T60" i="40"/>
  <c r="S54" i="40"/>
  <c r="V221" i="41"/>
  <c r="V67" i="41"/>
  <c r="U67" i="41"/>
  <c r="U227" i="40"/>
  <c r="U77" i="40"/>
  <c r="T71" i="40"/>
  <c r="U207" i="40"/>
  <c r="U60" i="40"/>
  <c r="T54" i="40"/>
  <c r="V227" i="40"/>
  <c r="V77" i="40"/>
  <c r="U71" i="40"/>
  <c r="V207" i="40"/>
  <c r="V60" i="40"/>
  <c r="U54" i="40"/>
  <c r="V71" i="40"/>
  <c r="V54" i="40"/>
  <c r="C51" i="39"/>
  <c r="C59" i="39"/>
  <c r="G9" i="40"/>
  <c r="A54" i="39"/>
  <c r="B143" i="39"/>
  <c r="G9" i="36"/>
  <c r="B136" i="39"/>
  <c r="G9" i="34"/>
  <c r="C127" i="39"/>
  <c r="G9" i="32"/>
  <c r="B118" i="39"/>
  <c r="G9" i="31"/>
  <c r="B110" i="39"/>
  <c r="G9" i="30"/>
  <c r="B96" i="39"/>
  <c r="G9" i="26"/>
  <c r="B80" i="39"/>
  <c r="G9" i="25"/>
  <c r="L54" i="37"/>
  <c r="B67" i="39"/>
  <c r="B54" i="39"/>
  <c r="C54" i="39"/>
  <c r="B49" i="39"/>
  <c r="G9" i="37"/>
  <c r="B42" i="39"/>
  <c r="G9" i="19"/>
  <c r="D7" i="39"/>
  <c r="B7" i="39"/>
  <c r="D6" i="39"/>
  <c r="B6" i="39"/>
  <c r="R76" i="37"/>
  <c r="K77" i="37"/>
  <c r="Q76" i="37"/>
  <c r="K76" i="37"/>
  <c r="Y60" i="37"/>
  <c r="K18" i="19"/>
  <c r="P59" i="37"/>
  <c r="U59" i="37"/>
  <c r="L76" i="37"/>
  <c r="P76" i="37"/>
  <c r="X60" i="37"/>
  <c r="J18" i="19"/>
  <c r="O59" i="37"/>
  <c r="M59" i="37"/>
  <c r="K59" i="37"/>
  <c r="Z60" i="37"/>
  <c r="L18" i="19"/>
  <c r="O76" i="37"/>
  <c r="V59" i="37"/>
  <c r="N59" i="37"/>
  <c r="N76" i="37"/>
  <c r="Q59" i="37"/>
  <c r="V76" i="37"/>
  <c r="R59" i="37"/>
  <c r="M77" i="37"/>
  <c r="U76" i="37"/>
  <c r="M76" i="37"/>
  <c r="T59" i="37"/>
  <c r="L59" i="37"/>
  <c r="T76" i="37"/>
  <c r="L77" i="37"/>
  <c r="S59" i="37"/>
  <c r="K60" i="37"/>
  <c r="S76" i="37"/>
  <c r="N77" i="37"/>
  <c r="O77" i="37"/>
  <c r="P77" i="37"/>
  <c r="Q77" i="37"/>
  <c r="R77" i="37"/>
  <c r="S77" i="37"/>
  <c r="T77" i="37"/>
  <c r="U77" i="37"/>
  <c r="V77" i="37"/>
  <c r="L60" i="37"/>
  <c r="M60" i="37"/>
  <c r="M54" i="37"/>
  <c r="G9" i="41"/>
  <c r="G9" i="38"/>
  <c r="D21" i="8"/>
  <c r="F58" i="37"/>
  <c r="F75" i="37"/>
  <c r="J6" i="39"/>
  <c r="X77" i="37"/>
  <c r="J23" i="19"/>
  <c r="Z77" i="37"/>
  <c r="L23" i="19"/>
  <c r="Y77" i="37"/>
  <c r="K23" i="19"/>
  <c r="L16" i="15"/>
  <c r="L19" i="15"/>
  <c r="L18" i="15"/>
  <c r="L20" i="15"/>
  <c r="K26" i="32"/>
  <c r="L25" i="15"/>
  <c r="G26" i="32"/>
  <c r="L24" i="15"/>
  <c r="K24" i="32"/>
  <c r="L23" i="15"/>
  <c r="G24" i="32"/>
  <c r="L22" i="15"/>
  <c r="J7" i="39"/>
  <c r="G151" i="26"/>
  <c r="K64" i="41"/>
  <c r="K63" i="41"/>
  <c r="K52" i="41"/>
  <c r="K51" i="41"/>
  <c r="G82" i="31"/>
  <c r="G110" i="31"/>
  <c r="G136" i="31"/>
  <c r="G120" i="30"/>
  <c r="G137" i="26"/>
  <c r="G98" i="26"/>
  <c r="G95" i="31"/>
  <c r="G119" i="31"/>
  <c r="G135" i="30"/>
  <c r="G106" i="30"/>
  <c r="G111" i="26"/>
  <c r="H85" i="26"/>
  <c r="N60" i="37"/>
  <c r="N54" i="37"/>
  <c r="K74" i="37"/>
  <c r="K74" i="40"/>
  <c r="K51" i="37"/>
  <c r="K50" i="37"/>
  <c r="K57" i="40"/>
  <c r="K281" i="41"/>
  <c r="K149" i="40"/>
  <c r="K68" i="40"/>
  <c r="K67" i="40"/>
  <c r="K51" i="40"/>
  <c r="K50" i="40"/>
  <c r="K184" i="38"/>
  <c r="K119" i="41"/>
  <c r="K207" i="41"/>
  <c r="K265" i="40"/>
  <c r="K286" i="40"/>
  <c r="K279" i="38"/>
  <c r="K258" i="38"/>
  <c r="K193" i="40"/>
  <c r="K119" i="38"/>
  <c r="K51" i="38"/>
  <c r="K140" i="38"/>
  <c r="K63" i="38"/>
  <c r="K140" i="41"/>
  <c r="K205" i="38"/>
  <c r="K213" i="40"/>
  <c r="K260" i="41"/>
  <c r="K128" i="40"/>
  <c r="K186" i="41"/>
  <c r="K290" i="37"/>
  <c r="K152" i="37"/>
  <c r="K197" i="37"/>
  <c r="K270" i="37"/>
  <c r="K217" i="37"/>
  <c r="K57" i="37"/>
  <c r="K131" i="37"/>
  <c r="K68" i="37"/>
  <c r="K67" i="37"/>
  <c r="K62" i="38"/>
  <c r="K50" i="38"/>
  <c r="J8" i="39"/>
  <c r="M149" i="40"/>
  <c r="H151" i="26"/>
  <c r="L64" i="41"/>
  <c r="L63" i="41"/>
  <c r="H135" i="30"/>
  <c r="I85" i="26"/>
  <c r="H82" i="31"/>
  <c r="H110" i="31"/>
  <c r="H136" i="31"/>
  <c r="H120" i="30"/>
  <c r="H137" i="26"/>
  <c r="H98" i="26"/>
  <c r="H119" i="31"/>
  <c r="H106" i="30"/>
  <c r="H95" i="31"/>
  <c r="H111" i="26"/>
  <c r="L52" i="41"/>
  <c r="L51" i="41"/>
  <c r="O60" i="37"/>
  <c r="O54" i="37"/>
  <c r="L131" i="37"/>
  <c r="L74" i="37"/>
  <c r="L57" i="40"/>
  <c r="L74" i="40"/>
  <c r="L51" i="37"/>
  <c r="L50" i="37"/>
  <c r="L119" i="41"/>
  <c r="L68" i="40"/>
  <c r="L67" i="40"/>
  <c r="L51" i="40"/>
  <c r="L50" i="40"/>
  <c r="L184" i="38"/>
  <c r="L279" i="38"/>
  <c r="L207" i="41"/>
  <c r="L193" i="40"/>
  <c r="L119" i="38"/>
  <c r="L51" i="38"/>
  <c r="L50" i="38"/>
  <c r="L258" i="38"/>
  <c r="L281" i="41"/>
  <c r="L140" i="41"/>
  <c r="L265" i="40"/>
  <c r="L286" i="40"/>
  <c r="L205" i="38"/>
  <c r="L260" i="41"/>
  <c r="L128" i="40"/>
  <c r="L186" i="41"/>
  <c r="L213" i="40"/>
  <c r="L140" i="38"/>
  <c r="L63" i="38"/>
  <c r="L62" i="38"/>
  <c r="L149" i="40"/>
  <c r="L290" i="37"/>
  <c r="L152" i="37"/>
  <c r="L197" i="37"/>
  <c r="L217" i="37"/>
  <c r="L270" i="37"/>
  <c r="L57" i="37"/>
  <c r="M290" i="37"/>
  <c r="M186" i="41"/>
  <c r="M265" i="40"/>
  <c r="M119" i="38"/>
  <c r="M128" i="40"/>
  <c r="M260" i="41"/>
  <c r="M152" i="37"/>
  <c r="M68" i="40"/>
  <c r="M67" i="40"/>
  <c r="M270" i="37"/>
  <c r="M279" i="38"/>
  <c r="M193" i="40"/>
  <c r="J9" i="39"/>
  <c r="I151" i="26"/>
  <c r="I82" i="31"/>
  <c r="I110" i="31"/>
  <c r="I136" i="31"/>
  <c r="I120" i="30"/>
  <c r="I137" i="26"/>
  <c r="I98" i="26"/>
  <c r="M52" i="41"/>
  <c r="M51" i="41"/>
  <c r="J85" i="26"/>
  <c r="I95" i="31"/>
  <c r="I119" i="31"/>
  <c r="I135" i="30"/>
  <c r="I106" i="30"/>
  <c r="I111" i="26"/>
  <c r="M64" i="41"/>
  <c r="M63" i="41"/>
  <c r="P60" i="37"/>
  <c r="P54" i="37"/>
  <c r="M51" i="40"/>
  <c r="M50" i="40"/>
  <c r="M207" i="41"/>
  <c r="M281" i="41"/>
  <c r="M57" i="37"/>
  <c r="M140" i="38"/>
  <c r="M131" i="37"/>
  <c r="M213" i="40"/>
  <c r="M140" i="41"/>
  <c r="M217" i="37"/>
  <c r="M205" i="38"/>
  <c r="M63" i="38"/>
  <c r="M62" i="38"/>
  <c r="M258" i="38"/>
  <c r="M286" i="40"/>
  <c r="M51" i="38"/>
  <c r="M197" i="37"/>
  <c r="M184" i="38"/>
  <c r="M119" i="41"/>
  <c r="M57" i="40"/>
  <c r="M74" i="40"/>
  <c r="M51" i="37"/>
  <c r="M50" i="37"/>
  <c r="M74" i="37"/>
  <c r="M50" i="38"/>
  <c r="J10" i="39"/>
  <c r="J151" i="26"/>
  <c r="K85" i="26"/>
  <c r="N52" i="41"/>
  <c r="N51" i="41"/>
  <c r="J95" i="31"/>
  <c r="J119" i="31"/>
  <c r="J135" i="30"/>
  <c r="J106" i="30"/>
  <c r="J111" i="26"/>
  <c r="J110" i="31"/>
  <c r="J120" i="30"/>
  <c r="J98" i="26"/>
  <c r="J137" i="26"/>
  <c r="N64" i="41"/>
  <c r="N63" i="41"/>
  <c r="J82" i="31"/>
  <c r="J136" i="31"/>
  <c r="Q60" i="37"/>
  <c r="Q54" i="37"/>
  <c r="N205" i="38"/>
  <c r="N279" i="38"/>
  <c r="N217" i="37"/>
  <c r="N184" i="38"/>
  <c r="N140" i="38"/>
  <c r="N207" i="41"/>
  <c r="N213" i="40"/>
  <c r="N152" i="37"/>
  <c r="N68" i="40"/>
  <c r="N67" i="40"/>
  <c r="N270" i="37"/>
  <c r="N119" i="38"/>
  <c r="N193" i="40"/>
  <c r="N63" i="38"/>
  <c r="N62" i="38"/>
  <c r="N128" i="40"/>
  <c r="N149" i="40"/>
  <c r="N260" i="41"/>
  <c r="N131" i="37"/>
  <c r="N186" i="41"/>
  <c r="N265" i="40"/>
  <c r="N74" i="40"/>
  <c r="N51" i="37"/>
  <c r="N50" i="37"/>
  <c r="N57" i="40"/>
  <c r="N74" i="37"/>
  <c r="N290" i="37"/>
  <c r="N258" i="38"/>
  <c r="N286" i="40"/>
  <c r="N140" i="41"/>
  <c r="N57" i="37"/>
  <c r="N51" i="40"/>
  <c r="N50" i="40"/>
  <c r="N197" i="37"/>
  <c r="N281" i="41"/>
  <c r="N119" i="41"/>
  <c r="N51" i="38"/>
  <c r="N50" i="38"/>
  <c r="D10" i="15"/>
  <c r="J11" i="39"/>
  <c r="P128" i="40"/>
  <c r="K151" i="26"/>
  <c r="O52" i="41"/>
  <c r="O51" i="41"/>
  <c r="K95" i="31"/>
  <c r="K119" i="31"/>
  <c r="K135" i="30"/>
  <c r="K106" i="30"/>
  <c r="K111" i="26"/>
  <c r="L85" i="26"/>
  <c r="O64" i="41"/>
  <c r="O63" i="41"/>
  <c r="K82" i="31"/>
  <c r="K110" i="31"/>
  <c r="K136" i="31"/>
  <c r="K120" i="30"/>
  <c r="K137" i="26"/>
  <c r="K98" i="26"/>
  <c r="R54" i="37"/>
  <c r="R60" i="37"/>
  <c r="O140" i="38"/>
  <c r="O207" i="41"/>
  <c r="O258" i="38"/>
  <c r="O265" i="40"/>
  <c r="O213" i="40"/>
  <c r="O260" i="41"/>
  <c r="O131" i="37"/>
  <c r="O128" i="40"/>
  <c r="O57" i="37"/>
  <c r="O184" i="38"/>
  <c r="O205" i="38"/>
  <c r="O51" i="40"/>
  <c r="O50" i="40"/>
  <c r="O68" i="40"/>
  <c r="O67" i="40"/>
  <c r="O197" i="37"/>
  <c r="O149" i="40"/>
  <c r="O140" i="41"/>
  <c r="O152" i="37"/>
  <c r="O281" i="41"/>
  <c r="O279" i="38"/>
  <c r="O63" i="38"/>
  <c r="O290" i="37"/>
  <c r="O119" i="41"/>
  <c r="O186" i="41"/>
  <c r="O270" i="37"/>
  <c r="O119" i="38"/>
  <c r="O51" i="38"/>
  <c r="O50" i="38"/>
  <c r="O217" i="37"/>
  <c r="O286" i="40"/>
  <c r="O51" i="37"/>
  <c r="O50" i="37"/>
  <c r="O74" i="37"/>
  <c r="O74" i="40"/>
  <c r="O57" i="40"/>
  <c r="O193" i="40"/>
  <c r="F163" i="26"/>
  <c r="F158" i="26"/>
  <c r="F153" i="26"/>
  <c r="F139" i="26"/>
  <c r="F125" i="26"/>
  <c r="F123" i="26"/>
  <c r="F121" i="26"/>
  <c r="F119" i="26"/>
  <c r="F117" i="26"/>
  <c r="F115" i="26"/>
  <c r="F113" i="26"/>
  <c r="F102" i="26"/>
  <c r="F100" i="26"/>
  <c r="F104" i="26"/>
  <c r="F87" i="26"/>
  <c r="O62" i="38"/>
  <c r="L151" i="26"/>
  <c r="P52" i="41"/>
  <c r="P51" i="41"/>
  <c r="L137" i="26"/>
  <c r="L95" i="31"/>
  <c r="L119" i="31"/>
  <c r="L135" i="30"/>
  <c r="L106" i="30"/>
  <c r="L111" i="26"/>
  <c r="M85" i="26"/>
  <c r="L110" i="31"/>
  <c r="L136" i="31"/>
  <c r="L98" i="26"/>
  <c r="L120" i="30"/>
  <c r="P64" i="41"/>
  <c r="P63" i="41"/>
  <c r="L82" i="31"/>
  <c r="S54" i="37"/>
  <c r="S60" i="37"/>
  <c r="P119" i="38"/>
  <c r="P290" i="37"/>
  <c r="P286" i="40"/>
  <c r="P193" i="40"/>
  <c r="P279" i="38"/>
  <c r="P63" i="38"/>
  <c r="P62" i="38"/>
  <c r="P207" i="41"/>
  <c r="P258" i="38"/>
  <c r="P184" i="38"/>
  <c r="P186" i="41"/>
  <c r="P74" i="37"/>
  <c r="P131" i="37"/>
  <c r="P51" i="40"/>
  <c r="P50" i="40"/>
  <c r="P57" i="40"/>
  <c r="P57" i="37"/>
  <c r="P68" i="40"/>
  <c r="P67" i="40"/>
  <c r="P51" i="37"/>
  <c r="P50" i="37"/>
  <c r="P217" i="37"/>
  <c r="P51" i="38"/>
  <c r="P50" i="38"/>
  <c r="P140" i="38"/>
  <c r="P270" i="37"/>
  <c r="P119" i="41"/>
  <c r="J12" i="39"/>
  <c r="P205" i="38"/>
  <c r="P260" i="41"/>
  <c r="P74" i="40"/>
  <c r="P197" i="37"/>
  <c r="P265" i="40"/>
  <c r="P149" i="40"/>
  <c r="P213" i="40"/>
  <c r="P152" i="37"/>
  <c r="P140" i="41"/>
  <c r="P281" i="41"/>
  <c r="Q74" i="40"/>
  <c r="M151" i="26"/>
  <c r="M95" i="31"/>
  <c r="M119" i="31"/>
  <c r="M135" i="30"/>
  <c r="M106" i="30"/>
  <c r="M111" i="26"/>
  <c r="N85" i="26"/>
  <c r="Q64" i="41"/>
  <c r="Q63" i="41"/>
  <c r="M82" i="31"/>
  <c r="M110" i="31"/>
  <c r="M136" i="31"/>
  <c r="M120" i="30"/>
  <c r="M137" i="26"/>
  <c r="M98" i="26"/>
  <c r="Q52" i="41"/>
  <c r="Q51" i="41"/>
  <c r="T60" i="37"/>
  <c r="T54" i="37"/>
  <c r="Q184" i="38"/>
  <c r="Q131" i="37"/>
  <c r="Q128" i="40"/>
  <c r="Q205" i="38"/>
  <c r="Q57" i="37"/>
  <c r="Q270" i="37"/>
  <c r="Q74" i="37"/>
  <c r="Q186" i="41"/>
  <c r="Q152" i="37"/>
  <c r="Q63" i="38"/>
  <c r="Q62" i="38"/>
  <c r="Q51" i="38"/>
  <c r="Q50" i="38"/>
  <c r="Q258" i="38"/>
  <c r="Q51" i="40"/>
  <c r="Q50" i="40"/>
  <c r="Q119" i="38"/>
  <c r="Q140" i="38"/>
  <c r="Q290" i="37"/>
  <c r="Q68" i="40"/>
  <c r="Q67" i="40"/>
  <c r="Q260" i="41"/>
  <c r="Q281" i="41"/>
  <c r="Q217" i="37"/>
  <c r="Q193" i="40"/>
  <c r="Q119" i="41"/>
  <c r="Q213" i="40"/>
  <c r="Q51" i="37"/>
  <c r="Q50" i="37"/>
  <c r="Q197" i="37"/>
  <c r="Q279" i="38"/>
  <c r="Q140" i="41"/>
  <c r="Q286" i="40"/>
  <c r="Q57" i="40"/>
  <c r="J13" i="39"/>
  <c r="Q207" i="41"/>
  <c r="Q149" i="40"/>
  <c r="Q265" i="40"/>
  <c r="R74" i="40"/>
  <c r="N151" i="26"/>
  <c r="N95" i="31"/>
  <c r="N135" i="30"/>
  <c r="N111" i="26"/>
  <c r="R64" i="41"/>
  <c r="R63" i="41"/>
  <c r="N106" i="30"/>
  <c r="O85" i="26"/>
  <c r="N82" i="31"/>
  <c r="N110" i="31"/>
  <c r="N136" i="31"/>
  <c r="N120" i="30"/>
  <c r="N137" i="26"/>
  <c r="N98" i="26"/>
  <c r="N119" i="31"/>
  <c r="R52" i="41"/>
  <c r="R51" i="41"/>
  <c r="U60" i="37"/>
  <c r="U54" i="37"/>
  <c r="R140" i="38"/>
  <c r="R119" i="41"/>
  <c r="R57" i="37"/>
  <c r="R205" i="38"/>
  <c r="R265" i="40"/>
  <c r="R131" i="37"/>
  <c r="R193" i="40"/>
  <c r="R281" i="41"/>
  <c r="R74" i="37"/>
  <c r="R213" i="40"/>
  <c r="R149" i="40"/>
  <c r="R57" i="40"/>
  <c r="R290" i="37"/>
  <c r="R279" i="38"/>
  <c r="R270" i="37"/>
  <c r="R68" i="40"/>
  <c r="R67" i="40"/>
  <c r="R217" i="37"/>
  <c r="R128" i="40"/>
  <c r="R186" i="41"/>
  <c r="R152" i="37"/>
  <c r="R260" i="41"/>
  <c r="J14" i="39"/>
  <c r="R51" i="38"/>
  <c r="R50" i="38"/>
  <c r="R184" i="38"/>
  <c r="R63" i="38"/>
  <c r="R62" i="38"/>
  <c r="R51" i="37"/>
  <c r="R50" i="37"/>
  <c r="R140" i="41"/>
  <c r="R207" i="41"/>
  <c r="R286" i="40"/>
  <c r="R197" i="37"/>
  <c r="R119" i="38"/>
  <c r="R51" i="40"/>
  <c r="R50" i="40"/>
  <c r="R258" i="38"/>
  <c r="O151" i="26"/>
  <c r="S52" i="41"/>
  <c r="S51" i="41"/>
  <c r="S64" i="41"/>
  <c r="S63" i="41"/>
  <c r="O82" i="31"/>
  <c r="O110" i="31"/>
  <c r="O136" i="31"/>
  <c r="O120" i="30"/>
  <c r="O137" i="26"/>
  <c r="O98" i="26"/>
  <c r="O95" i="31"/>
  <c r="O119" i="31"/>
  <c r="O135" i="30"/>
  <c r="O106" i="30"/>
  <c r="O111" i="26"/>
  <c r="P85" i="26"/>
  <c r="V54" i="37"/>
  <c r="V60" i="37"/>
  <c r="S184" i="38"/>
  <c r="S140" i="38"/>
  <c r="S68" i="40"/>
  <c r="S67" i="40"/>
  <c r="S279" i="38"/>
  <c r="S286" i="40"/>
  <c r="S51" i="37"/>
  <c r="S50" i="37"/>
  <c r="S131" i="37"/>
  <c r="S149" i="40"/>
  <c r="S217" i="37"/>
  <c r="S270" i="37"/>
  <c r="S186" i="41"/>
  <c r="S265" i="40"/>
  <c r="J15" i="39"/>
  <c r="S74" i="40"/>
  <c r="S205" i="38"/>
  <c r="S258" i="38"/>
  <c r="S51" i="38"/>
  <c r="S50" i="38"/>
  <c r="S57" i="37"/>
  <c r="S119" i="38"/>
  <c r="S128" i="40"/>
  <c r="S57" i="40"/>
  <c r="S260" i="41"/>
  <c r="S281" i="41"/>
  <c r="S197" i="37"/>
  <c r="S207" i="41"/>
  <c r="S74" i="37"/>
  <c r="S152" i="37"/>
  <c r="S140" i="41"/>
  <c r="S119" i="41"/>
  <c r="S290" i="37"/>
  <c r="S213" i="40"/>
  <c r="S63" i="38"/>
  <c r="S62" i="38"/>
  <c r="S193" i="40"/>
  <c r="S51" i="40"/>
  <c r="S50" i="40"/>
  <c r="T193" i="40"/>
  <c r="P151" i="26"/>
  <c r="T64" i="41"/>
  <c r="T63" i="41"/>
  <c r="P119" i="31"/>
  <c r="P82" i="31"/>
  <c r="P110" i="31"/>
  <c r="P136" i="31"/>
  <c r="P120" i="30"/>
  <c r="P137" i="26"/>
  <c r="P98" i="26"/>
  <c r="P95" i="31"/>
  <c r="Q85" i="26"/>
  <c r="P106" i="30"/>
  <c r="T52" i="41"/>
  <c r="T51" i="41"/>
  <c r="P135" i="30"/>
  <c r="P111" i="26"/>
  <c r="T57" i="37"/>
  <c r="T279" i="38"/>
  <c r="T184" i="38"/>
  <c r="T131" i="37"/>
  <c r="T140" i="38"/>
  <c r="T74" i="40"/>
  <c r="T51" i="37"/>
  <c r="T50" i="37"/>
  <c r="T213" i="40"/>
  <c r="T205" i="38"/>
  <c r="T286" i="40"/>
  <c r="T149" i="40"/>
  <c r="T51" i="40"/>
  <c r="T50" i="40"/>
  <c r="T186" i="41"/>
  <c r="T260" i="41"/>
  <c r="T207" i="41"/>
  <c r="T270" i="37"/>
  <c r="T140" i="41"/>
  <c r="T74" i="37"/>
  <c r="T63" i="38"/>
  <c r="T62" i="38"/>
  <c r="T258" i="38"/>
  <c r="T197" i="37"/>
  <c r="T265" i="40"/>
  <c r="T57" i="40"/>
  <c r="T281" i="41"/>
  <c r="T68" i="40"/>
  <c r="T67" i="40"/>
  <c r="T217" i="37"/>
  <c r="T51" i="38"/>
  <c r="T50" i="38"/>
  <c r="T119" i="41"/>
  <c r="T152" i="37"/>
  <c r="T119" i="38"/>
  <c r="J16" i="39"/>
  <c r="T290" i="37"/>
  <c r="T128" i="40"/>
  <c r="U57" i="40"/>
  <c r="Q151" i="26"/>
  <c r="Q82" i="31"/>
  <c r="Q110" i="31"/>
  <c r="Q136" i="31"/>
  <c r="Q120" i="30"/>
  <c r="Q137" i="26"/>
  <c r="Q98" i="26"/>
  <c r="R85" i="26"/>
  <c r="U52" i="41"/>
  <c r="U51" i="41"/>
  <c r="Q95" i="31"/>
  <c r="Q119" i="31"/>
  <c r="Q135" i="30"/>
  <c r="Q106" i="30"/>
  <c r="Q111" i="26"/>
  <c r="U64" i="41"/>
  <c r="U63" i="41"/>
  <c r="U279" i="38"/>
  <c r="U270" i="37"/>
  <c r="U186" i="41"/>
  <c r="U119" i="41"/>
  <c r="U217" i="37"/>
  <c r="J17" i="39"/>
  <c r="U149" i="40"/>
  <c r="U51" i="40"/>
  <c r="U50" i="40"/>
  <c r="U51" i="37"/>
  <c r="U50" i="37"/>
  <c r="U68" i="40"/>
  <c r="U67" i="40"/>
  <c r="U197" i="37"/>
  <c r="U140" i="38"/>
  <c r="U152" i="37"/>
  <c r="U74" i="37"/>
  <c r="U131" i="37"/>
  <c r="U265" i="40"/>
  <c r="U51" i="38"/>
  <c r="U50" i="38"/>
  <c r="U57" i="37"/>
  <c r="U128" i="40"/>
  <c r="U119" i="38"/>
  <c r="U74" i="40"/>
  <c r="U205" i="38"/>
  <c r="U207" i="41"/>
  <c r="U140" i="41"/>
  <c r="U213" i="40"/>
  <c r="U184" i="38"/>
  <c r="U286" i="40"/>
  <c r="U281" i="41"/>
  <c r="U63" i="38"/>
  <c r="U62" i="38"/>
  <c r="U290" i="37"/>
  <c r="U258" i="38"/>
  <c r="U260" i="41"/>
  <c r="U193" i="40"/>
  <c r="R151" i="26"/>
  <c r="R98" i="26"/>
  <c r="R110" i="31"/>
  <c r="R120" i="30"/>
  <c r="V52" i="41"/>
  <c r="V51" i="41"/>
  <c r="R82" i="31"/>
  <c r="R136" i="31"/>
  <c r="R95" i="31"/>
  <c r="R119" i="31"/>
  <c r="R135" i="30"/>
  <c r="R106" i="30"/>
  <c r="R111" i="26"/>
  <c r="S85" i="26"/>
  <c r="V64" i="41"/>
  <c r="V63" i="41"/>
  <c r="R137" i="26"/>
  <c r="V51" i="40"/>
  <c r="V50" i="40"/>
  <c r="V140" i="41"/>
  <c r="V68" i="40"/>
  <c r="V67" i="40"/>
  <c r="V205" i="38"/>
  <c r="V260" i="41"/>
  <c r="V270" i="37"/>
  <c r="V279" i="38"/>
  <c r="V184" i="38"/>
  <c r="V63" i="38"/>
  <c r="V131" i="37"/>
  <c r="V258" i="38"/>
  <c r="V74" i="40"/>
  <c r="V281" i="41"/>
  <c r="V74" i="37"/>
  <c r="G23" i="19"/>
  <c r="V57" i="40"/>
  <c r="V57" i="37"/>
  <c r="V186" i="41"/>
  <c r="V152" i="37"/>
  <c r="V149" i="40"/>
  <c r="V207" i="41"/>
  <c r="V51" i="38"/>
  <c r="V290" i="37"/>
  <c r="V286" i="40"/>
  <c r="V140" i="38"/>
  <c r="V119" i="38"/>
  <c r="V197" i="37"/>
  <c r="V265" i="40"/>
  <c r="V213" i="40"/>
  <c r="V193" i="40"/>
  <c r="V217" i="37"/>
  <c r="V119" i="41"/>
  <c r="V128" i="40"/>
  <c r="V51" i="37"/>
  <c r="V50" i="37"/>
  <c r="I23" i="31"/>
  <c r="M20" i="15"/>
  <c r="V62" i="38"/>
  <c r="G36" i="19"/>
  <c r="G18" i="19"/>
  <c r="V50" i="38"/>
  <c r="G31" i="19"/>
  <c r="K43" i="34"/>
  <c r="K41" i="34"/>
  <c r="M35" i="34"/>
  <c r="M24" i="32"/>
  <c r="M23" i="15"/>
  <c r="I35" i="34"/>
  <c r="I24" i="32"/>
  <c r="M22" i="15"/>
  <c r="I47" i="30"/>
  <c r="M19" i="15"/>
  <c r="I45" i="30"/>
  <c r="M18" i="15"/>
  <c r="I21" i="26"/>
  <c r="M16" i="15"/>
  <c r="M68" i="37"/>
  <c r="M67" i="37"/>
  <c r="L68" i="37"/>
  <c r="L67" i="37"/>
  <c r="N68" i="37"/>
  <c r="N67" i="37"/>
  <c r="O68" i="37"/>
  <c r="O67" i="37"/>
  <c r="P68" i="37"/>
  <c r="P67" i="37"/>
  <c r="Q68" i="37"/>
  <c r="Q67" i="37"/>
  <c r="R68" i="37"/>
  <c r="R67" i="37"/>
  <c r="S68" i="37"/>
  <c r="S67" i="37"/>
  <c r="T68" i="37"/>
  <c r="T67" i="37"/>
  <c r="U68" i="37"/>
  <c r="U67" i="37"/>
  <c r="V68" i="37"/>
  <c r="V67" i="37"/>
  <c r="M26" i="36" l="1"/>
  <c r="M26" i="32" s="1"/>
  <c r="M25" i="15" s="1"/>
  <c r="K33" i="36"/>
  <c r="I26" i="36"/>
  <c r="I26" i="32" s="1"/>
  <c r="M24" i="15" s="1"/>
</calcChain>
</file>

<file path=xl/sharedStrings.xml><?xml version="1.0" encoding="utf-8"?>
<sst xmlns="http://schemas.openxmlformats.org/spreadsheetml/2006/main" count="4868" uniqueCount="1490">
  <si>
    <t xml:space="preserve">Manual for the IKI Standard Indicator Report (Excel Tool) </t>
  </si>
  <si>
    <t>&lt;</t>
  </si>
  <si>
    <t>Manual</t>
  </si>
  <si>
    <t>&gt;</t>
  </si>
  <si>
    <t>Go to:</t>
  </si>
  <si>
    <t>Basic Data</t>
  </si>
  <si>
    <t>Overview</t>
  </si>
  <si>
    <t xml:space="preserve">Introduction </t>
  </si>
  <si>
    <r>
      <t xml:space="preserve">The IKI supports a wide array of projects in the areas Mitigation, Biodiversity, Adaptation and REDD+. To be able to report on this diverse portfolio, the IKI collects data on some headline figures through the use of Standard Indicators (SI). 
</t>
    </r>
    <r>
      <rPr>
        <b/>
        <sz val="11"/>
        <color theme="1"/>
        <rFont val="Arial"/>
        <family val="2"/>
        <scheme val="minor"/>
      </rPr>
      <t>Accordingly, all IKI projects are required to report on all Standard Indicators where they produce and can report results in line with the provisions outlined in the</t>
    </r>
    <r>
      <rPr>
        <sz val="11"/>
        <color theme="1"/>
        <rFont val="Arial"/>
        <family val="2"/>
        <scheme val="minor"/>
      </rPr>
      <t xml:space="preserve"> </t>
    </r>
    <r>
      <rPr>
        <b/>
        <sz val="11"/>
        <color theme="1"/>
        <rFont val="Arial"/>
        <family val="2"/>
        <scheme val="minor"/>
      </rPr>
      <t>IKI's Guidelines on Project Planning and Monitoring</t>
    </r>
    <r>
      <rPr>
        <sz val="11"/>
        <color theme="1"/>
        <rFont val="Arial"/>
        <family val="2"/>
        <scheme val="minor"/>
      </rPr>
      <t xml:space="preserve">. </t>
    </r>
  </si>
  <si>
    <t>Purpose of this document</t>
  </si>
  <si>
    <t>This document should be used by IKI projects to collate project-level data on those IKI Standard Indicators that are relevant to the project. Each project will need to continuously update this Standard Indicator Report as part of their standard reporting requirements for the IKI and attach versions of this document to their project proposal, updated project proposal that are part of amendment requests, interim reports and the final report.</t>
  </si>
  <si>
    <t>!</t>
  </si>
  <si>
    <t xml:space="preserve">How to work with this document: </t>
  </si>
  <si>
    <t>-</t>
  </si>
  <si>
    <t>Please use the yellow cells to provide information on the Standard Indicators (see to the right)</t>
  </si>
  <si>
    <t xml:space="preserve">In most cases, you will find instructions on the information that should be provided in each of the yellow cells in the text above the cells. In some cases, additional explanatory information will appear in a pop-up window, if you select the cell. </t>
  </si>
  <si>
    <t xml:space="preserve">Beyond these yellow cells, you can also use other cells to make notes or enter comments as needed. The notable exceptions are any cells visibly containing explanatory information, headings or automatic calculations as well as cells containing hidden information needed for the functioning of the tool. These are locked and can therefore not be edited by projects. </t>
  </si>
  <si>
    <t xml:space="preserve">Please note that wherever possible the tool contains automatic calculations, to make it easier and less time-intensive to fill out the tool. These calculations should also decrease the risk of mistakes. In case you notice mistakes in automatic calculations please get in touch (iki-si-helpdesk@z-u-g.org). </t>
  </si>
  <si>
    <t xml:space="preserve">An overview including links to all sheets in this tool can be found in the Contents table below. To go to different sheets you can use the links provided in the table below or in the headers at the top of the respective sheets. Of course, you can also simply click on the tab bar below. </t>
  </si>
  <si>
    <t>For better handling, you can hide sheets that are not relevant to your project. Simply right click on the respective sheet and select "Hide".</t>
  </si>
  <si>
    <t xml:space="preserve">Where to start: </t>
  </si>
  <si>
    <t xml:space="preserve">- </t>
  </si>
  <si>
    <t xml:space="preserve">Please go to the sheet "Basic Data" and indicate which indicators your project will report on. </t>
  </si>
  <si>
    <t xml:space="preserve">Based on this information you will be able to see which sheets are relevant for your reporting in the header (see "Does our project need to provide information in this sheet?"). </t>
  </si>
  <si>
    <t xml:space="preserve">How to report: </t>
  </si>
  <si>
    <t xml:space="preserve">Please enter as much information as possible within the sheets that you need to report on and simply update your version of the tool for the respective reports to be submitted.  </t>
  </si>
  <si>
    <t xml:space="preserve">Note that we do not assess the quality of your project based solely on the size of the reported numbers in this tool. The success of your project will be measured by your project-specific results framework and the associated objectives and project-specific indicators. In this sense, please do not inflate your numbers but report realistically and - when in doubt - conservatively. Please also do not feel pressure to report progress each year. We are aware that some projects will only be able to provide data on progress towards the end of their duration. </t>
  </si>
  <si>
    <t>Contents</t>
  </si>
  <si>
    <t xml:space="preserve">Contains an overview of all planned target and cumulative achieved values reported by your project in this report. </t>
  </si>
  <si>
    <t>Relevant for all projects and should be completed in the beginning.</t>
  </si>
  <si>
    <t xml:space="preserve">SI1 | Mitigation </t>
  </si>
  <si>
    <t xml:space="preserve">Relevant for projects reporting on SI Mitigation. </t>
  </si>
  <si>
    <t>SI1 | 1 ER</t>
  </si>
  <si>
    <t xml:space="preserve">Relevant for projects reporting direct emissions reductions. </t>
  </si>
  <si>
    <t>SI1 | 1 CSE</t>
  </si>
  <si>
    <t xml:space="preserve">Relevant for projects reporting direct carbon stock enhancements. </t>
  </si>
  <si>
    <t>SI1 | 2 ER</t>
  </si>
  <si>
    <t xml:space="preserve">Relevant for projects reporting indirect emissions reductions. </t>
  </si>
  <si>
    <t>SI1 | 2 CSE</t>
  </si>
  <si>
    <t xml:space="preserve">Relevant for projects reporting indirect carbon stock enhancements. </t>
  </si>
  <si>
    <t>SI1 | 3</t>
  </si>
  <si>
    <t>Relevant for projects documenting long-term mitigation impacts of enhanced policy frameworks.</t>
  </si>
  <si>
    <t>SI2 | Ecosystems</t>
  </si>
  <si>
    <t xml:space="preserve">Relevant for projects reporting on SI Ecosystems. </t>
  </si>
  <si>
    <t>SI3 | Adaptation</t>
  </si>
  <si>
    <t xml:space="preserve">Relevant for projects reporting on SI Adaptation. </t>
  </si>
  <si>
    <t>SI4 | Capacity People</t>
  </si>
  <si>
    <t xml:space="preserve">Relevant for projects reporting on SI Capacity People. </t>
  </si>
  <si>
    <t>SI5 | Leveraged Finance</t>
  </si>
  <si>
    <t xml:space="preserve">Relevant for projects reporting on SI Leveraged Finance. </t>
  </si>
  <si>
    <t>SI5 | 1</t>
  </si>
  <si>
    <t xml:space="preserve">Relevant for projects reporting on Mobilised Finance. </t>
  </si>
  <si>
    <t>SI5 | 2</t>
  </si>
  <si>
    <t xml:space="preserve">Relevant for projects reporting on Catalysed Finance. </t>
  </si>
  <si>
    <t>SI5 | 3</t>
  </si>
  <si>
    <t>Contains an overview of sector and associated CRS codes for reporting in sheets SI 5 | 1 and SI 5 | 2.</t>
  </si>
  <si>
    <t>?</t>
  </si>
  <si>
    <t xml:space="preserve">Do you have questions or require support? </t>
  </si>
  <si>
    <t xml:space="preserve">Get in touch with your contact person at the IKI Office at ZUG
or contact the IKI Standard Indicator Helpdesk directly via: </t>
  </si>
  <si>
    <t xml:space="preserve">iki-si-helpdesk@z-u-g.org </t>
  </si>
  <si>
    <t>Version management</t>
  </si>
  <si>
    <t xml:space="preserve">Current version: </t>
  </si>
  <si>
    <r>
      <rPr>
        <b/>
        <sz val="11"/>
        <rFont val="Arial"/>
        <family val="2"/>
        <scheme val="minor"/>
      </rPr>
      <t>v3</t>
    </r>
    <r>
      <rPr>
        <sz val="11"/>
        <rFont val="Arial"/>
        <family val="2"/>
        <scheme val="minor"/>
      </rPr>
      <t xml:space="preserve"> (July 2023)</t>
    </r>
  </si>
  <si>
    <r>
      <t xml:space="preserve">This version includes </t>
    </r>
    <r>
      <rPr>
        <b/>
        <sz val="11"/>
        <rFont val="Arial"/>
        <family val="2"/>
        <scheme val="minor"/>
      </rPr>
      <t>substantial updates</t>
    </r>
    <r>
      <rPr>
        <sz val="11"/>
        <rFont val="Arial"/>
        <family val="2"/>
        <scheme val="minor"/>
      </rPr>
      <t xml:space="preserve"> on </t>
    </r>
    <r>
      <rPr>
        <b/>
        <sz val="11"/>
        <rFont val="Arial"/>
        <family val="2"/>
        <scheme val="minor"/>
      </rPr>
      <t xml:space="preserve">Standard Indicator 1 Mitigation and Standard Indicator 5 Leveraged Finance </t>
    </r>
    <r>
      <rPr>
        <sz val="11"/>
        <rFont val="Arial"/>
        <family val="2"/>
        <scheme val="minor"/>
      </rPr>
      <t>as well as minor editorial changes.</t>
    </r>
  </si>
  <si>
    <t xml:space="preserve">Previous versions: </t>
  </si>
  <si>
    <r>
      <rPr>
        <b/>
        <sz val="11"/>
        <color theme="1" tint="0.34998626667073579"/>
        <rFont val="Arial"/>
        <family val="2"/>
        <scheme val="minor"/>
      </rPr>
      <t>v2</t>
    </r>
    <r>
      <rPr>
        <sz val="11"/>
        <color theme="1" tint="0.34998626667073579"/>
        <rFont val="Arial"/>
        <family val="2"/>
        <scheme val="minor"/>
      </rPr>
      <t xml:space="preserve"> (March 2023)</t>
    </r>
  </si>
  <si>
    <t>This version includes the first update of the IKI Standard Indicator Report. Updates were made regarding form not content to make it more accessible. Technical errors were fixed.</t>
  </si>
  <si>
    <r>
      <rPr>
        <b/>
        <sz val="11"/>
        <color theme="1" tint="0.34998626667073579"/>
        <rFont val="Arial"/>
        <family val="2"/>
        <scheme val="minor"/>
      </rPr>
      <t>v1</t>
    </r>
    <r>
      <rPr>
        <sz val="11"/>
        <color theme="1" tint="0.34998626667073579"/>
        <rFont val="Arial"/>
        <family val="2"/>
        <scheme val="minor"/>
      </rPr>
      <t xml:space="preserve"> (March 2022)</t>
    </r>
  </si>
  <si>
    <t>First version of the IKI Standard Indicator Report.</t>
  </si>
  <si>
    <t>Overview of current cumulative totals</t>
  </si>
  <si>
    <t xml:space="preserve">Last updated on: </t>
  </si>
  <si>
    <t>Standard Indicator</t>
  </si>
  <si>
    <t>Dimension</t>
  </si>
  <si>
    <t>Unit</t>
  </si>
  <si>
    <t>Planned target value</t>
  </si>
  <si>
    <t>Achieved value (cumulative)</t>
  </si>
  <si>
    <t xml:space="preserve">SI 1 - Mitigation </t>
  </si>
  <si>
    <t>GHG emissions reduced or carbon stocks enhanced directly or indirectly by IKI project measures.</t>
  </si>
  <si>
    <t>Direct mitigation</t>
  </si>
  <si>
    <t>tCO2e</t>
  </si>
  <si>
    <t>Indirect mitigation</t>
  </si>
  <si>
    <r>
      <t>tCO</t>
    </r>
    <r>
      <rPr>
        <vertAlign val="subscript"/>
        <sz val="10"/>
        <rFont val="Arial"/>
        <family val="2"/>
        <scheme val="minor"/>
      </rPr>
      <t>2</t>
    </r>
    <r>
      <rPr>
        <sz val="10"/>
        <rFont val="Arial"/>
        <family val="2"/>
        <scheme val="minor"/>
      </rPr>
      <t>e</t>
    </r>
  </si>
  <si>
    <t>Policy Frameworks</t>
  </si>
  <si>
    <t>Yes / no</t>
  </si>
  <si>
    <t>n/a</t>
  </si>
  <si>
    <t>SI 2 - Ecosystems</t>
  </si>
  <si>
    <t>Area of ecosystems with improved conservation and sustainable use due to IKI project measures.</t>
  </si>
  <si>
    <t>ha</t>
  </si>
  <si>
    <t>SI 3 - Adaptation</t>
  </si>
  <si>
    <t xml:space="preserve">Number of people supported by IKI projects to better adapt to the effects of climate change. </t>
  </si>
  <si>
    <t>Intended direct beneficiaries</t>
  </si>
  <si>
    <t># people</t>
  </si>
  <si>
    <t>Intended indirect beneficiaries</t>
  </si>
  <si>
    <t>SI 4 - Capacity People</t>
  </si>
  <si>
    <t>Number of people directly supported by IKI projects through networking and training to address climate change or to conserve biodiversity.</t>
  </si>
  <si>
    <t xml:space="preserve">SI 5 - Leveraged Finance </t>
  </si>
  <si>
    <t xml:space="preserve">Volume of private and/or public finance leveraged by IKI projects for climate action or biodiversity purposes.  </t>
  </si>
  <si>
    <t xml:space="preserve">Mobilised private finance </t>
  </si>
  <si>
    <t>EUR</t>
  </si>
  <si>
    <t xml:space="preserve">Mobilised public finance </t>
  </si>
  <si>
    <t>Catalysed private finance</t>
  </si>
  <si>
    <t xml:space="preserve">Catalysed public finance </t>
  </si>
  <si>
    <t xml:space="preserve">EUR </t>
  </si>
  <si>
    <t>Basic Data: Project data and selection of Standard Indicators</t>
  </si>
  <si>
    <t xml:space="preserve">Does our project need to provide information in this sheet? </t>
  </si>
  <si>
    <r>
      <t xml:space="preserve">Yes: </t>
    </r>
    <r>
      <rPr>
        <sz val="11"/>
        <color theme="0"/>
        <rFont val="Arial"/>
        <family val="2"/>
      </rPr>
      <t xml:space="preserve">Please provide the requested information below. Please make sure to select the Standard Indicators for reporting in the table below. </t>
    </r>
  </si>
  <si>
    <t>Project Data</t>
  </si>
  <si>
    <t xml:space="preserve">Project number: </t>
  </si>
  <si>
    <t xml:space="preserve">Project title: </t>
  </si>
  <si>
    <t>Bus fleet electrification project</t>
  </si>
  <si>
    <t>Project duration:</t>
  </si>
  <si>
    <t>Start date:</t>
  </si>
  <si>
    <t>End date:</t>
  </si>
  <si>
    <t xml:space="preserve">Document last updated on </t>
  </si>
  <si>
    <t xml:space="preserve">as </t>
  </si>
  <si>
    <t>Annex to draft project proposal</t>
  </si>
  <si>
    <t xml:space="preserve">Version: </t>
  </si>
  <si>
    <t>Selection of Standard Indicators</t>
  </si>
  <si>
    <t xml:space="preserve">Please report on all Standard Indicators that are relevant to your project. </t>
  </si>
  <si>
    <t>Which of the following Standard Indicators are you reporting on?</t>
  </si>
  <si>
    <t>Yes</t>
  </si>
  <si>
    <t>No</t>
  </si>
  <si>
    <t xml:space="preserve">Documentation of changes made to the Standard Indicators </t>
  </si>
  <si>
    <t>Please document any changes you made in the selection of Standard Indicators and planned targets as well as corrections on previously reported annual or cumulative achieved numbers during project implementation. Please briefly state the reason for these changes. In doing so, please indicate in which year the changes were made and what Standard Indicator the change relates to.</t>
  </si>
  <si>
    <t xml:space="preserve">Year </t>
  </si>
  <si>
    <t xml:space="preserve">Changes relate to:  </t>
  </si>
  <si>
    <t>Description of changes on e.g. selection of Standard Indicators, adjustments in planned targets, corrections of previously reported annual or cumulative achieved numbers</t>
  </si>
  <si>
    <t>Please select</t>
  </si>
  <si>
    <t>S 1 - Mitigation: GHG emissions reduced or carbon stocks enhanced directly or indirectly by IKI project measures.</t>
  </si>
  <si>
    <t xml:space="preserve">SI 1 | Mitigation: Project data (background incl. parameters and assumptions) </t>
  </si>
  <si>
    <t>Overview of targets and progress made to date</t>
  </si>
  <si>
    <t>Direct GHG mitigation</t>
  </si>
  <si>
    <t xml:space="preserve">Planned target estimate of emission reductions and carbon stock enhancement </t>
  </si>
  <si>
    <r>
      <t xml:space="preserve">GHG emission reductions (ER) </t>
    </r>
    <r>
      <rPr>
        <sz val="10"/>
        <color theme="1"/>
        <rFont val="Arial"/>
        <family val="2"/>
      </rPr>
      <t>and</t>
    </r>
    <r>
      <rPr>
        <b/>
        <sz val="10"/>
        <color theme="1"/>
        <rFont val="Arial"/>
        <family val="2"/>
      </rPr>
      <t xml:space="preserve"> Carbon stock enhancement (CSE) </t>
    </r>
    <r>
      <rPr>
        <sz val="10"/>
        <color theme="1"/>
        <rFont val="Arial"/>
        <family val="2"/>
      </rPr>
      <t>through financial support and investments</t>
    </r>
    <r>
      <rPr>
        <b/>
        <sz val="10"/>
        <color theme="1"/>
        <rFont val="Arial"/>
        <family val="2"/>
      </rPr>
      <t>*</t>
    </r>
  </si>
  <si>
    <t xml:space="preserve">Unit </t>
  </si>
  <si>
    <r>
      <t>Planned target</t>
    </r>
    <r>
      <rPr>
        <sz val="8"/>
        <color theme="1"/>
        <rFont val="Arial"/>
        <family val="2"/>
      </rPr>
      <t xml:space="preserve"> 
(until the end of the project duration)</t>
    </r>
  </si>
  <si>
    <r>
      <t xml:space="preserve">Projected overall </t>
    </r>
    <r>
      <rPr>
        <u/>
        <sz val="11"/>
        <color theme="1"/>
        <rFont val="Arial"/>
        <family val="2"/>
      </rPr>
      <t xml:space="preserve">direct </t>
    </r>
    <r>
      <rPr>
        <sz val="11"/>
        <color theme="1"/>
        <rFont val="Arial"/>
        <family val="2"/>
      </rPr>
      <t xml:space="preserve">ER / CSE until** </t>
    </r>
    <r>
      <rPr>
        <sz val="8"/>
        <color theme="1"/>
        <rFont val="Arial"/>
        <family val="2"/>
      </rPr>
      <t>(over the technology / mitigation measure lifetime)</t>
    </r>
  </si>
  <si>
    <t xml:space="preserve">Information is compiled automatically based on the data you provide in subsequent sheets 
("SI1 | 1/2 ER/CSE" and "SI1 | 3") </t>
  </si>
  <si>
    <r>
      <t>tCO</t>
    </r>
    <r>
      <rPr>
        <b/>
        <vertAlign val="subscript"/>
        <sz val="11"/>
        <rFont val="Arial"/>
        <family val="2"/>
      </rPr>
      <t>2</t>
    </r>
    <r>
      <rPr>
        <b/>
        <sz val="11"/>
        <rFont val="Arial"/>
        <family val="2"/>
      </rPr>
      <t>e</t>
    </r>
  </si>
  <si>
    <t>Reporting of emission reductions and carbon stock enhancement</t>
  </si>
  <si>
    <r>
      <t xml:space="preserve">Achieved value (cumulative) 
</t>
    </r>
    <r>
      <rPr>
        <sz val="8"/>
        <color theme="1"/>
        <rFont val="Arial"/>
        <family val="2"/>
      </rPr>
      <t>(during implementation until the end of the project)</t>
    </r>
  </si>
  <si>
    <r>
      <t xml:space="preserve">Projected overall </t>
    </r>
    <r>
      <rPr>
        <u/>
        <sz val="11"/>
        <color theme="1"/>
        <rFont val="Arial"/>
        <family val="2"/>
      </rPr>
      <t>direct</t>
    </r>
    <r>
      <rPr>
        <sz val="11"/>
        <color theme="1"/>
        <rFont val="Arial"/>
        <family val="2"/>
      </rPr>
      <t xml:space="preserve"> ER / CSE  until** </t>
    </r>
    <r>
      <rPr>
        <sz val="8"/>
        <color theme="1"/>
        <rFont val="Arial"/>
        <family val="2"/>
      </rPr>
      <t>(over the technology / mitigation measure lifetime)</t>
    </r>
  </si>
  <si>
    <t>Indirect GHG mitigation</t>
  </si>
  <si>
    <r>
      <t xml:space="preserve">GHG emission reductions (ER) and Carbon stock enhancement (CSE) </t>
    </r>
    <r>
      <rPr>
        <sz val="10"/>
        <color theme="1"/>
        <rFont val="Arial"/>
        <family val="2"/>
      </rPr>
      <t xml:space="preserve">through technical support </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</si>
  <si>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</si>
  <si>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r>
      <t xml:space="preserve">Achieved value (cumulative)  
</t>
    </r>
    <r>
      <rPr>
        <sz val="8"/>
        <color theme="1"/>
        <rFont val="Arial"/>
        <family val="2"/>
      </rPr>
      <t>(</t>
    </r>
    <r>
      <rPr>
        <u/>
        <sz val="8"/>
        <color theme="1"/>
        <rFont val="Arial"/>
        <family val="2"/>
      </rPr>
      <t>at</t>
    </r>
    <r>
      <rPr>
        <sz val="8"/>
        <color theme="1"/>
        <rFont val="Arial"/>
        <family val="2"/>
      </rPr>
      <t xml:space="preserve"> the end of the project duration)</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</si>
  <si>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</si>
  <si>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t>Policy frameworks</t>
  </si>
  <si>
    <t>Future GHG mitigation through enhanced policy frameworks expected? (Yes/No)</t>
  </si>
  <si>
    <t>Role of IKI project</t>
  </si>
  <si>
    <r>
      <rPr>
        <b/>
        <sz val="10"/>
        <color theme="1"/>
        <rFont val="Arial"/>
        <family val="2"/>
      </rPr>
      <t>Long-term mitigation impact</t>
    </r>
    <r>
      <rPr>
        <sz val="10"/>
        <color theme="1"/>
        <rFont val="Arial"/>
        <family val="2"/>
      </rPr>
      <t xml:space="preserve"> through enhanced policy frameworks </t>
    </r>
  </si>
  <si>
    <t xml:space="preserve">*Automatic adjustment to pro-rata share: The numbers here are adjusted based on the information you provided in section 4 "Other actors" on the following sheets on the percentage of GHG mitigation that can be attributed to IKI funds. </t>
  </si>
  <si>
    <t>** over technology / mitigation measure lifetime until the end of the respectives year</t>
  </si>
  <si>
    <t>Background information</t>
  </si>
  <si>
    <r>
      <rPr>
        <b/>
        <sz val="11"/>
        <color theme="1"/>
        <rFont val="Arial"/>
        <family val="2"/>
      </rPr>
      <t xml:space="preserve">Determining reporting categories: </t>
    </r>
    <r>
      <rPr>
        <sz val="11"/>
        <color theme="1"/>
        <rFont val="Arial"/>
        <family val="2"/>
      </rPr>
      <t xml:space="preserve">What are expected mitigation effects of your project? </t>
    </r>
  </si>
  <si>
    <t xml:space="preserve">Information must be provided, if your project reports on the indicator. </t>
  </si>
  <si>
    <r>
      <rPr>
        <b/>
        <sz val="10"/>
        <color theme="1"/>
        <rFont val="Arial"/>
        <family val="2"/>
      </rPr>
      <t xml:space="preserve">Direct mitigation: </t>
    </r>
    <r>
      <rPr>
        <sz val="10"/>
        <color theme="1"/>
        <rFont val="Arial"/>
        <family val="2"/>
      </rPr>
      <t>GHG emission reduction / carbon stock enhancement through financial support and investments</t>
    </r>
  </si>
  <si>
    <t xml:space="preserve">Does your project provide finances for implementing mitigation measures? (e.g. investment in pilot wind parks; financing of reforestation) </t>
  </si>
  <si>
    <t>If yes, please specify:</t>
  </si>
  <si>
    <r>
      <rPr>
        <b/>
        <sz val="10"/>
        <color theme="1"/>
        <rFont val="Arial"/>
        <family val="2"/>
      </rPr>
      <t xml:space="preserve">Indirect mitigation: </t>
    </r>
    <r>
      <rPr>
        <sz val="10"/>
        <color theme="1"/>
        <rFont val="Arial"/>
        <family val="2"/>
      </rPr>
      <t xml:space="preserve">GHG emission reduction / carbon stock enhancement through technical support </t>
    </r>
  </si>
  <si>
    <t>Does your project provide technical support geared towards helping partners implement mitigation measures during or shortly after the end of the project? Please note that focus is put on supporting partners' measures that immediately lead to determinable mitigation effects in the short-term. (e.g. technical support in setting up and implementing replacement programmes for environmentally damaging cooling appliances; further advisory input and logistical support for partners' mitigation activities)</t>
  </si>
  <si>
    <r>
      <rPr>
        <b/>
        <sz val="10"/>
        <color theme="1"/>
        <rFont val="Arial"/>
        <family val="2"/>
      </rPr>
      <t xml:space="preserve">Enhanced policy frameworks: </t>
    </r>
    <r>
      <rPr>
        <sz val="10"/>
        <color theme="1"/>
        <rFont val="Arial"/>
        <family val="2"/>
      </rPr>
      <t xml:space="preserve">Long-term mitigation impact through enhanced policy frameworks </t>
    </r>
  </si>
  <si>
    <t xml:space="preserve">Does your project work with political partners to strengthen specific policy frameworks for increased mitigation in the future? (e.g. NDCs. LT-LEDS, sector strategies) </t>
  </si>
  <si>
    <r>
      <rPr>
        <b/>
        <sz val="11"/>
        <color theme="1"/>
        <rFont val="Arial"/>
        <family val="2"/>
      </rPr>
      <t xml:space="preserve">Other actors: </t>
    </r>
    <r>
      <rPr>
        <sz val="11"/>
        <color theme="1"/>
        <rFont val="Arial"/>
        <family val="2"/>
      </rPr>
      <t>Please describe other actors / funders that are contribute to the project's mitigation measures (e.g. through financial support / technical assistance).</t>
    </r>
  </si>
  <si>
    <t>Parameters and assumptions applied in the estimations / documentation of emissions effects</t>
  </si>
  <si>
    <t>If you report on direct and / or indirect mitigation effects (see question 1), please list in the table below all relevant input parameters and assumptions (including constants, default values, etc.) used for determining the direct or indirect emission reduction potential. Please add further rows as needed. If required (e.g. if the projects consists of several different components) you can copy the table and insert it below so you have one table for each component. For calculations on direct and indirect mitigation effects, please link parameters used in formulas to this table and the values provided below accordingly by using cell references in formulas.</t>
  </si>
  <si>
    <t>Only necessary to complete if you report on direct and / or indirect mitigation effects (see "Background information")</t>
  </si>
  <si>
    <t>Component (if applicable):</t>
  </si>
  <si>
    <t>Name</t>
  </si>
  <si>
    <t>Value</t>
  </si>
  <si>
    <t>Description / Comment</t>
  </si>
  <si>
    <t>Source</t>
  </si>
  <si>
    <t>Technology lifetime</t>
  </si>
  <si>
    <t>Lifetime urban BEB</t>
  </si>
  <si>
    <t>Years</t>
  </si>
  <si>
    <t xml:space="preserve">Project BEB manufacturer </t>
  </si>
  <si>
    <t>Diesel</t>
  </si>
  <si>
    <t>CO2 emission factor per MJ</t>
  </si>
  <si>
    <t>gCO2/MJ</t>
  </si>
  <si>
    <t>Please refer to Table 3.3.1.</t>
  </si>
  <si>
    <t xml:space="preserve">https://www.ipcc-nggip.iges.or.jp/public/2006gl/pdf/2_Volume2/V2_3_Ch3_Mobile_Combustion.pdf </t>
  </si>
  <si>
    <t>Density</t>
  </si>
  <si>
    <t>kg/l</t>
  </si>
  <si>
    <t xml:space="preserve">https://www.cbs.nl/en-gb/our-services/methods/definitions/weight-units-energy </t>
  </si>
  <si>
    <t>Net calorific value (NCV)</t>
  </si>
  <si>
    <t>MJ/kg</t>
  </si>
  <si>
    <t>https://www.ipcc-nggip.iges.or.jp/public/2006gl/pdf/2_Volume2/V2_1_Ch1_Introduction.pdf</t>
  </si>
  <si>
    <t>CO2 emission factor per liter</t>
  </si>
  <si>
    <t>kgCO2e/l</t>
  </si>
  <si>
    <t>Calculation: 0.8 * 43 * 74.1 / 1000</t>
  </si>
  <si>
    <t>Upstream emission factor</t>
  </si>
  <si>
    <t>gCO2e/MJ</t>
  </si>
  <si>
    <t>https://cdm.unfccc.int/methodologies/PAmethodologies/tools/am-tool-15-v2.0.pdf</t>
  </si>
  <si>
    <t xml:space="preserve">Well-to-tank mark-up factor </t>
  </si>
  <si>
    <t>%</t>
  </si>
  <si>
    <t>Standard bus Diesel EURO IV</t>
  </si>
  <si>
    <t>Diesel consumption EURO IV</t>
  </si>
  <si>
    <t>l/100km</t>
  </si>
  <si>
    <t>CO2 Tank-to-Wheel</t>
  </si>
  <si>
    <t>gCO2e/km</t>
  </si>
  <si>
    <t xml:space="preserve">Calculation: 40/100 * 2,55 * 1,000 </t>
  </si>
  <si>
    <t>CO2 Well-to-Tank</t>
  </si>
  <si>
    <t>Calculation: 1,020 * 0.23</t>
  </si>
  <si>
    <t>CO2 Well-to-Wheel</t>
  </si>
  <si>
    <t>Sum of Well-to-Tank and Tank-to-Wheel</t>
  </si>
  <si>
    <t>Grid emission factor (GEF)</t>
  </si>
  <si>
    <t>GEF for project country</t>
  </si>
  <si>
    <t>tCO2/MWh</t>
  </si>
  <si>
    <t>Project BEB</t>
  </si>
  <si>
    <t>Specific energy consumption</t>
  </si>
  <si>
    <t>kWh/km</t>
  </si>
  <si>
    <t>No direct GHGs are emitted during the operation of an electic vehicle</t>
  </si>
  <si>
    <t>Annual average distance (project EV)</t>
  </si>
  <si>
    <t>Urban BEB</t>
  </si>
  <si>
    <t>km/a</t>
  </si>
  <si>
    <t>Annual average distance driven by project vehicle in the initial project year</t>
  </si>
  <si>
    <t>Project data</t>
  </si>
  <si>
    <t>SI 1 | 1 ER: Direct mitigation (Emission reductions)</t>
  </si>
  <si>
    <r>
      <t>Introduction:</t>
    </r>
    <r>
      <rPr>
        <sz val="11"/>
        <color theme="0"/>
        <rFont val="Arial"/>
        <family val="2"/>
      </rPr>
      <t xml:space="preserve"> Direct mitigation (GHG emission reductions through financing of mitigation measures) </t>
    </r>
  </si>
  <si>
    <t xml:space="preserve">Please use this sheet to determine the planned target estimate for direct GHG emissions reductions as well as report any direct GHG emissions reductions of your project. To determine the reporting values with most accuracy, please enter the respective baseline emissions, project emissions and leakage emissions for each reporting year. Please use the input parameters and assumption outlined in sheet "SI 1 | Mitigation". </t>
  </si>
  <si>
    <t>0. Description of the mitigation potential and the project boundary</t>
  </si>
  <si>
    <t xml:space="preserve">Please describe the general mitigation potential and the approach for its determination, e.g. incl. related mitigation technology/intervention in its technical parameters, e.g. size, volume, lifetime and its operational output (e.g. number of kWh produced per year, development of efficiency and replacements throughout the lifetime). Please give reference to any methodology (e.g. Clean Development Mechanism) applied and present the key steps and calculations of the methodology.  </t>
  </si>
  <si>
    <t>Please describe the project boundary for the mitigation determination:</t>
  </si>
  <si>
    <t>The project boundary is comprised of:
a) The vehicles of the project;
b) The geographic boundaries where the project activity vehicles are operated, i.e. the capital of the project country.
c) The providers of the charging service to the project activity vehicles, including the charging equipment and stations of the project activities vehicle, electric supply sources (i.e. the national grid) and other ancillary facilities.
The project accounts for the reduction of GHG emissions of the financed BEBs in the project country as a result of purchasing BEBs instead of conventional diesel buses. The Well-to-Wheel (WtW) emissions of both electric vehicles and ICEVs are taken into account.</t>
  </si>
  <si>
    <t>Overview of direct emission reductions</t>
  </si>
  <si>
    <t>Planned target estimate - "Emission reductions"</t>
  </si>
  <si>
    <t>The estimated target value of GHG reductions of your project results from the baseline emissions minus any emissions generated by the project.</t>
  </si>
  <si>
    <r>
      <t>Planned emission reductions: ER</t>
    </r>
    <r>
      <rPr>
        <b/>
        <i/>
        <vertAlign val="subscript"/>
        <sz val="11"/>
        <color theme="1"/>
        <rFont val="Arial"/>
        <family val="2"/>
        <scheme val="minor"/>
      </rPr>
      <t>p</t>
    </r>
    <r>
      <rPr>
        <b/>
        <i/>
        <sz val="11"/>
        <color theme="1"/>
        <rFont val="Arial"/>
        <family val="2"/>
        <scheme val="minor"/>
      </rPr>
      <t xml:space="preserve"> = BE</t>
    </r>
    <r>
      <rPr>
        <b/>
        <i/>
        <vertAlign val="subscript"/>
        <sz val="11"/>
        <color theme="1"/>
        <rFont val="Arial"/>
        <family val="2"/>
        <scheme val="minor"/>
      </rPr>
      <t>p</t>
    </r>
    <r>
      <rPr>
        <b/>
        <i/>
        <sz val="11"/>
        <color theme="1"/>
        <rFont val="Arial"/>
        <family val="2"/>
        <scheme val="minor"/>
      </rPr>
      <t xml:space="preserve"> - PE</t>
    </r>
    <r>
      <rPr>
        <b/>
        <i/>
        <vertAlign val="subscript"/>
        <sz val="11"/>
        <color theme="1"/>
        <rFont val="Arial"/>
        <family val="2"/>
        <scheme val="minor"/>
      </rPr>
      <t>p</t>
    </r>
    <r>
      <rPr>
        <b/>
        <i/>
        <sz val="11"/>
        <color theme="1"/>
        <rFont val="Arial"/>
        <family val="2"/>
        <scheme val="minor"/>
      </rPr>
      <t xml:space="preserve"> - LE</t>
    </r>
    <r>
      <rPr>
        <b/>
        <i/>
        <vertAlign val="subscript"/>
        <sz val="11"/>
        <color theme="1"/>
        <rFont val="Arial"/>
        <family val="2"/>
        <scheme val="minor"/>
      </rPr>
      <t>p</t>
    </r>
  </si>
  <si>
    <t>Planned direct emission reductions</t>
  </si>
  <si>
    <t>Overall direct emission reductions until**</t>
  </si>
  <si>
    <r>
      <t>ER</t>
    </r>
    <r>
      <rPr>
        <i/>
        <vertAlign val="subscript"/>
        <sz val="10"/>
        <color rgb="FF000000"/>
        <rFont val="Arial"/>
        <family val="2"/>
        <scheme val="minor"/>
      </rPr>
      <t>p</t>
    </r>
    <r>
      <rPr>
        <i/>
        <sz val="10"/>
        <color indexed="8"/>
        <rFont val="Arial"/>
        <family val="2"/>
        <scheme val="minor"/>
      </rPr>
      <t xml:space="preserve"> =</t>
    </r>
  </si>
  <si>
    <r>
      <t>Planned emission reductions during project duration and over lifetime (tCO</t>
    </r>
    <r>
      <rPr>
        <vertAlign val="subscript"/>
        <sz val="10"/>
        <color indexed="8"/>
        <rFont val="Arial"/>
        <family val="2"/>
        <scheme val="minor"/>
      </rPr>
      <t>2</t>
    </r>
    <r>
      <rPr>
        <sz val="10"/>
        <color indexed="8"/>
        <rFont val="Arial"/>
        <family val="2"/>
        <scheme val="minor"/>
      </rPr>
      <t>e)</t>
    </r>
  </si>
  <si>
    <t>Year 1</t>
  </si>
  <si>
    <t>Year 2</t>
  </si>
  <si>
    <t>Year 3</t>
  </si>
  <si>
    <t>Year 4</t>
  </si>
  <si>
    <t>Year 5</t>
  </si>
  <si>
    <t>Year 6</t>
  </si>
  <si>
    <t>Year 7</t>
  </si>
  <si>
    <t>Year 8</t>
  </si>
  <si>
    <t>Year 9</t>
  </si>
  <si>
    <t>Year 10</t>
  </si>
  <si>
    <t>Year 11</t>
  </si>
  <si>
    <t>Year 12</t>
  </si>
  <si>
    <r>
      <t>BE</t>
    </r>
    <r>
      <rPr>
        <i/>
        <vertAlign val="subscript"/>
        <sz val="10"/>
        <color rgb="FF000000"/>
        <rFont val="Arial"/>
        <family val="2"/>
        <scheme val="minor"/>
      </rPr>
      <t>p</t>
    </r>
    <r>
      <rPr>
        <i/>
        <sz val="10"/>
        <color indexed="8"/>
        <rFont val="Arial"/>
        <family val="2"/>
        <scheme val="minor"/>
      </rPr>
      <t xml:space="preserve"> =</t>
    </r>
  </si>
  <si>
    <r>
      <t>Planned baseline emissions during project duration and over lifetime (tCO</t>
    </r>
    <r>
      <rPr>
        <vertAlign val="subscript"/>
        <sz val="10"/>
        <color indexed="8"/>
        <rFont val="Arial"/>
        <family val="2"/>
        <scheme val="minor"/>
      </rPr>
      <t>2</t>
    </r>
    <r>
      <rPr>
        <sz val="10"/>
        <color indexed="8"/>
        <rFont val="Arial"/>
        <family val="2"/>
        <scheme val="minor"/>
      </rPr>
      <t>e)</t>
    </r>
  </si>
  <si>
    <t>Per annum</t>
  </si>
  <si>
    <r>
      <t>tCO</t>
    </r>
    <r>
      <rPr>
        <b/>
        <vertAlign val="subscript"/>
        <sz val="11"/>
        <rFont val="Arial"/>
        <family val="2"/>
        <scheme val="minor"/>
      </rPr>
      <t>2</t>
    </r>
    <r>
      <rPr>
        <b/>
        <sz val="11"/>
        <rFont val="Arial"/>
        <family val="2"/>
        <scheme val="minor"/>
      </rPr>
      <t>e</t>
    </r>
  </si>
  <si>
    <r>
      <t>PE</t>
    </r>
    <r>
      <rPr>
        <i/>
        <vertAlign val="subscript"/>
        <sz val="10"/>
        <color rgb="FF000000"/>
        <rFont val="Arial"/>
        <family val="2"/>
        <scheme val="minor"/>
      </rPr>
      <t>p</t>
    </r>
    <r>
      <rPr>
        <i/>
        <sz val="10"/>
        <color indexed="8"/>
        <rFont val="Arial"/>
        <family val="2"/>
        <scheme val="minor"/>
      </rPr>
      <t xml:space="preserve"> =</t>
    </r>
  </si>
  <si>
    <r>
      <t>Planned project emissions during project duration and over lifetime (tCO</t>
    </r>
    <r>
      <rPr>
        <vertAlign val="subscript"/>
        <sz val="10"/>
        <color indexed="8"/>
        <rFont val="Arial"/>
        <family val="2"/>
        <scheme val="minor"/>
      </rPr>
      <t>2</t>
    </r>
    <r>
      <rPr>
        <sz val="10"/>
        <color indexed="8"/>
        <rFont val="Arial"/>
        <family val="2"/>
        <scheme val="minor"/>
      </rPr>
      <t>e)</t>
    </r>
  </si>
  <si>
    <t>Cumulative</t>
  </si>
  <si>
    <r>
      <t>LE</t>
    </r>
    <r>
      <rPr>
        <i/>
        <vertAlign val="subscript"/>
        <sz val="10"/>
        <color rgb="FF000000"/>
        <rFont val="Arial"/>
        <family val="2"/>
        <scheme val="minor"/>
      </rPr>
      <t>p</t>
    </r>
    <r>
      <rPr>
        <i/>
        <sz val="10"/>
        <color indexed="8"/>
        <rFont val="Arial"/>
        <family val="2"/>
        <scheme val="minor"/>
      </rPr>
      <t xml:space="preserve"> =</t>
    </r>
  </si>
  <si>
    <r>
      <t>Planned leakage emissions during project duration and over lifetime (tCO</t>
    </r>
    <r>
      <rPr>
        <vertAlign val="subscript"/>
        <sz val="10"/>
        <color indexed="8"/>
        <rFont val="Arial"/>
        <family val="2"/>
        <scheme val="minor"/>
      </rPr>
      <t>2</t>
    </r>
    <r>
      <rPr>
        <sz val="10"/>
        <color indexed="8"/>
        <rFont val="Arial"/>
        <family val="2"/>
        <scheme val="minor"/>
      </rPr>
      <t>e)</t>
    </r>
  </si>
  <si>
    <t>IKI contribution: Planned direct emission reductions*</t>
  </si>
  <si>
    <t xml:space="preserve">*Automatic adjustment to pro-rata share: The numbers here are adjusted based on the information you provided in section 4 "Other actors" on the percentage of GHG mitigation that can be attributed to IKI funds. </t>
  </si>
  <si>
    <t xml:space="preserve">** over technology / mitigation measure lifetime </t>
  </si>
  <si>
    <t>Initial estimate as of:</t>
  </si>
  <si>
    <t xml:space="preserve">    until the end of respective year</t>
  </si>
  <si>
    <t xml:space="preserve">Last update, if applicable: </t>
  </si>
  <si>
    <t>Reporting "Emission reductions"</t>
  </si>
  <si>
    <t xml:space="preserve">The reported value of GHG reductions of your project results from the baseline emissions minus any emissions generated by the project. </t>
  </si>
  <si>
    <r>
      <t>Reported emission reductions: ER</t>
    </r>
    <r>
      <rPr>
        <b/>
        <i/>
        <vertAlign val="subscript"/>
        <sz val="11"/>
        <rFont val="Arial"/>
        <family val="2"/>
        <scheme val="minor"/>
      </rPr>
      <t>r</t>
    </r>
    <r>
      <rPr>
        <b/>
        <i/>
        <sz val="11"/>
        <rFont val="Arial"/>
        <family val="2"/>
        <scheme val="minor"/>
      </rPr>
      <t xml:space="preserve"> =BE</t>
    </r>
    <r>
      <rPr>
        <b/>
        <i/>
        <vertAlign val="subscript"/>
        <sz val="11"/>
        <rFont val="Arial"/>
        <family val="2"/>
        <scheme val="minor"/>
      </rPr>
      <t>r</t>
    </r>
    <r>
      <rPr>
        <b/>
        <i/>
        <sz val="11"/>
        <rFont val="Arial"/>
        <family val="2"/>
        <scheme val="minor"/>
      </rPr>
      <t xml:space="preserve"> - PE</t>
    </r>
    <r>
      <rPr>
        <b/>
        <i/>
        <vertAlign val="subscript"/>
        <sz val="11"/>
        <rFont val="Arial"/>
        <family val="2"/>
        <scheme val="minor"/>
      </rPr>
      <t>r</t>
    </r>
    <r>
      <rPr>
        <b/>
        <i/>
        <sz val="11"/>
        <rFont val="Arial"/>
        <family val="2"/>
        <scheme val="minor"/>
      </rPr>
      <t xml:space="preserve"> - LE</t>
    </r>
    <r>
      <rPr>
        <b/>
        <i/>
        <vertAlign val="subscript"/>
        <sz val="11"/>
        <rFont val="Arial"/>
        <family val="2"/>
        <scheme val="minor"/>
      </rPr>
      <t>r</t>
    </r>
  </si>
  <si>
    <t>Achieved direct emission reductions</t>
  </si>
  <si>
    <t xml:space="preserve">Overall direct emission reductions until**	</t>
  </si>
  <si>
    <r>
      <t>ER</t>
    </r>
    <r>
      <rPr>
        <i/>
        <vertAlign val="subscript"/>
        <sz val="10"/>
        <color rgb="FF000000"/>
        <rFont val="Arial"/>
        <family val="2"/>
        <scheme val="minor"/>
      </rPr>
      <t>r</t>
    </r>
    <r>
      <rPr>
        <i/>
        <sz val="10"/>
        <color indexed="8"/>
        <rFont val="Arial"/>
        <family val="2"/>
        <scheme val="minor"/>
      </rPr>
      <t xml:space="preserve"> =</t>
    </r>
  </si>
  <si>
    <t>Reported emission reductions during project duration and over lifetime (tCO2e)</t>
  </si>
  <si>
    <r>
      <t>BE</t>
    </r>
    <r>
      <rPr>
        <i/>
        <vertAlign val="subscript"/>
        <sz val="10"/>
        <color rgb="FF000000"/>
        <rFont val="Arial"/>
        <family val="2"/>
        <scheme val="minor"/>
      </rPr>
      <t>r</t>
    </r>
    <r>
      <rPr>
        <i/>
        <sz val="10"/>
        <color indexed="8"/>
        <rFont val="Arial"/>
        <family val="2"/>
        <scheme val="minor"/>
      </rPr>
      <t xml:space="preserve"> =</t>
    </r>
  </si>
  <si>
    <t>Reported baseline emissions during project duration and over lifetime (tCO2e)</t>
  </si>
  <si>
    <r>
      <t>PE</t>
    </r>
    <r>
      <rPr>
        <i/>
        <vertAlign val="subscript"/>
        <sz val="10"/>
        <color rgb="FF000000"/>
        <rFont val="Arial"/>
        <family val="2"/>
        <scheme val="minor"/>
      </rPr>
      <t>r</t>
    </r>
    <r>
      <rPr>
        <i/>
        <sz val="10"/>
        <color indexed="8"/>
        <rFont val="Arial"/>
        <family val="2"/>
        <scheme val="minor"/>
      </rPr>
      <t xml:space="preserve"> =</t>
    </r>
  </si>
  <si>
    <t>Reported project emissions during project duration and over lifetime (tCO2e)</t>
  </si>
  <si>
    <r>
      <t>LE</t>
    </r>
    <r>
      <rPr>
        <i/>
        <vertAlign val="subscript"/>
        <sz val="10"/>
        <color rgb="FF000000"/>
        <rFont val="Arial"/>
        <family val="2"/>
        <scheme val="minor"/>
      </rPr>
      <t>r</t>
    </r>
    <r>
      <rPr>
        <i/>
        <sz val="10"/>
        <color indexed="8"/>
        <rFont val="Arial"/>
        <family val="2"/>
        <scheme val="minor"/>
      </rPr>
      <t xml:space="preserve"> =</t>
    </r>
  </si>
  <si>
    <t>Reported leakage emissions during project duration and over lifetime (tCO2e)</t>
  </si>
  <si>
    <t>IKI contribution: Achieved direct emission reductions*</t>
  </si>
  <si>
    <t xml:space="preserve">1. Baseline emissions </t>
  </si>
  <si>
    <t xml:space="preserve">The baseline scenario is a reference case for the IKI project. It is a hypothetical description of what would have most likely occurred in the absence of the project. The baseline scenario is used to estimate baseline emissions.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</si>
  <si>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t xml:space="preserve">Please describe the business-as-usual (BAU) scenario, if applicable (i.e. a scenario for future patterns of activity which assumes that there will be no significant change in people's attitudes and priorities, or no major changes in technology, economics, or policies, so that normal circumstances can be expected to continue unchanged): </t>
  </si>
  <si>
    <t>Under the BAU scenario, ICEVs (with the same passenger capacity as the project vehicles) would be used to provide the same transportation service as the project vehicles. Under the project scenario, 10 BEBs will replace 10 ICEVs. The baseline emissions are calculated based on the unit of service provided by the project vehicles (travelled distance in km) times the emission factor for the baseline vehicle to provide the same unit of service.</t>
  </si>
  <si>
    <t>Please describe the baseline scenario for the project (if different from the BAU):</t>
  </si>
  <si>
    <t>Same as BAU.</t>
  </si>
  <si>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</si>
  <si>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"Baseline emissions"</t>
  </si>
  <si>
    <t xml:space="preserve">Please use the table below to qutantify the baseline emission for the planned target estimate. </t>
  </si>
  <si>
    <t xml:space="preserve">Values until**	</t>
  </si>
  <si>
    <t>Item / Description</t>
  </si>
  <si>
    <t>Row reference</t>
  </si>
  <si>
    <t>Calculation / Source</t>
  </si>
  <si>
    <t>Baseline Urban Diesel Bus</t>
  </si>
  <si>
    <t>A</t>
  </si>
  <si>
    <t>Number of buses replaced by BEBs</t>
  </si>
  <si>
    <t>B</t>
  </si>
  <si>
    <t>Project documentation</t>
  </si>
  <si>
    <t>#</t>
  </si>
  <si>
    <t>Average annual distance travelled</t>
  </si>
  <si>
    <t>C</t>
  </si>
  <si>
    <t>km</t>
  </si>
  <si>
    <t>CO2 EF</t>
  </si>
  <si>
    <t>D</t>
  </si>
  <si>
    <t>See Cell E124 in the "Parameters and assumptions" section in SI1 | Mitigation</t>
  </si>
  <si>
    <t>Diesel consumption</t>
  </si>
  <si>
    <t>E</t>
  </si>
  <si>
    <t>Expert judgement</t>
  </si>
  <si>
    <t>l/100 km</t>
  </si>
  <si>
    <t>Well-to-Tank (WtT) mark-up factor</t>
  </si>
  <si>
    <t>See Cell E126 in the "Parameters and assumptions" section in SI1 | Mitigation</t>
  </si>
  <si>
    <t>CO2 Tank-to-Wheel (TtW)</t>
  </si>
  <si>
    <t>F</t>
  </si>
  <si>
    <t>Diesel consumption / 100 * CO2 EF * 1000</t>
  </si>
  <si>
    <t>CO2 Well-to-Tank (WtT)</t>
  </si>
  <si>
    <t>G</t>
  </si>
  <si>
    <t>CO2 TtW * WtT mark-up factor</t>
  </si>
  <si>
    <t>I</t>
  </si>
  <si>
    <t>*insert more rows here</t>
  </si>
  <si>
    <t>Z</t>
  </si>
  <si>
    <t>Baseline emissions (BE) per annum</t>
  </si>
  <si>
    <t>Baseline emissions cumulative (BE)</t>
  </si>
  <si>
    <t>** until the end of the respectives year</t>
  </si>
  <si>
    <t>Reporting -  "Baseline emissions"</t>
  </si>
  <si>
    <t xml:space="preserve">Please use the table below to quantify the baseline emission for the annual reporting estimate. </t>
  </si>
  <si>
    <t>Baseline emissions cumulative (BEc)</t>
  </si>
  <si>
    <t xml:space="preserve">2. Project emissions </t>
  </si>
  <si>
    <t xml:space="preserve">The emissions from the project (PE) represent the actual greenhouse gas emissions that are produced by the project. Please describe the proposed technology/intervention (i.e. unit) in its technical parameters, e.g. size, volume, lifetime and its operational output (e.g. number of kWh produced per year, development of efficiency and replacements throughout the lifetime):								
																																													</t>
  </si>
  <si>
    <t>Project emissions include the electricity consumption associated with the operational phase of the project vehicles (i.e. WtW emissions).</t>
  </si>
  <si>
    <r>
      <t>Please use the table below to quantify the project emissions of your proposed technology / intervention, as follows: 
- The cells in the section "</t>
    </r>
    <r>
      <rPr>
        <b/>
        <sz val="11"/>
        <color theme="1"/>
        <rFont val="Arial"/>
        <family val="2"/>
        <scheme val="minor"/>
      </rPr>
      <t>Planned target estimate</t>
    </r>
    <r>
      <rPr>
        <sz val="11"/>
        <color theme="1"/>
        <rFont val="Arial"/>
        <family val="2"/>
        <scheme val="minor"/>
      </rPr>
      <t>" can be used in the beginning of your project to quantify your project scenario.
- The cells in the section "</t>
    </r>
    <r>
      <rPr>
        <b/>
        <sz val="11"/>
        <color theme="1"/>
        <rFont val="Arial"/>
        <family val="2"/>
        <scheme val="minor"/>
      </rPr>
      <t>Reporting</t>
    </r>
    <r>
      <rPr>
        <sz val="11"/>
        <color theme="1"/>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</si>
  <si>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"Project emissions"</t>
  </si>
  <si>
    <t xml:space="preserve">Please use the table below to quantify the project emission for the planned target estimate. </t>
  </si>
  <si>
    <t>Project vehicle BEB</t>
  </si>
  <si>
    <t>Number of project vehicles in operation</t>
  </si>
  <si>
    <t>Grid emission factor in project country</t>
  </si>
  <si>
    <t>Harmonized IFI Default Grid Factors 2021</t>
  </si>
  <si>
    <t>Project BEB manufacturer</t>
  </si>
  <si>
    <t>H</t>
  </si>
  <si>
    <t>Project emissions (PE) per annum</t>
  </si>
  <si>
    <t>Project emissions cumulative (PE)</t>
  </si>
  <si>
    <t>Reporting - "Project emissions"</t>
  </si>
  <si>
    <t xml:space="preserve">Please use the table below to quantify the project emission for the annual reporting estimate. </t>
  </si>
  <si>
    <t>Project emissions cumulative (PEc)</t>
  </si>
  <si>
    <t xml:space="preserve">3. Leakage emissions </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</si>
  <si>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</si>
  <si>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t xml:space="preserve">Please describe sources of leakage emissions: </t>
  </si>
  <si>
    <t>There is no leakage expected from the project activities since the project will replace the purchase of new ICEVs.</t>
  </si>
  <si>
    <t>Please document the one-off and recurring emissions using the table below.</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</si>
  <si>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</si>
  <si>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"Leakage emissions"</t>
  </si>
  <si>
    <t xml:space="preserve">Please use the table below to quantify the leakage emission for the planned target estimate. </t>
  </si>
  <si>
    <t>Leakage emissions (LE) per annum</t>
  </si>
  <si>
    <t>Leakage emissions cumulative (LE)</t>
  </si>
  <si>
    <t>Reporting - "Leakage emissions"</t>
  </si>
  <si>
    <t xml:space="preserve">Please use the table below to quantify the leakage emission for the annual reporting estimate. </t>
  </si>
  <si>
    <t>Leakage emissions cumulative (LEc)</t>
  </si>
  <si>
    <t>4. Contribution and role of IKI project</t>
  </si>
  <si>
    <t xml:space="preserve">IKI Funding Factor - Adjustments for pro-rata share due to other actors: </t>
  </si>
  <si>
    <r>
      <t>If the project receives funds from other donors, funds or climate / biodiversity programmes, the project should estimate the share of reduced emissions that accrue from IKI funds. To illustrate, if a project reduced 100 tonnes of CO</t>
    </r>
    <r>
      <rPr>
        <vertAlign val="subscript"/>
        <sz val="11"/>
        <rFont val="Arial"/>
        <family val="2"/>
      </rPr>
      <t>2</t>
    </r>
    <r>
      <rPr>
        <sz val="11"/>
        <rFont val="Arial"/>
        <family val="2"/>
      </rPr>
      <t>eq using 40% IKI funds to finance support measures and 60% funds from a different donor, it should only report 40 tonnes of CO</t>
    </r>
    <r>
      <rPr>
        <vertAlign val="subscript"/>
        <sz val="11"/>
        <rFont val="Arial"/>
        <family val="2"/>
      </rPr>
      <t>2</t>
    </r>
    <r>
      <rPr>
        <sz val="11"/>
        <rFont val="Arial"/>
        <family val="2"/>
      </rPr>
      <t xml:space="preserve">eq within the indicator. </t>
    </r>
  </si>
  <si>
    <t xml:space="preserve">Does your project use funds from other donors / programmes to finance the mitigation measures that lead to the effects reported here? </t>
  </si>
  <si>
    <t>If yes, what percentage of the mitigation can be attributed to IKI funds? (Will be used for automatic adjustment to pro-rata share of total emission reduction in the overview table above.</t>
  </si>
  <si>
    <t>Please briefly elaborate:</t>
  </si>
  <si>
    <t>No additional funds from other sources are being used.</t>
  </si>
  <si>
    <t>5. Overall accuracy and rebound effects</t>
  </si>
  <si>
    <t xml:space="preserve">Uncertainties: </t>
  </si>
  <si>
    <t xml:space="preserve">The estimation of emission reductions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1-Mitigation. </t>
  </si>
  <si>
    <t>No uncertainties are to be expected.</t>
  </si>
  <si>
    <t xml:space="preserve">Rebound effects: </t>
  </si>
  <si>
    <t xml:space="preserve">A rebound effect is the reduction in expected outcome from new technologies that increase the efficiency of resource use, because of behavioural change, reduced cost or other systemic responses. For instance, energy efficiency increase often reduces product or service costs, which can in turn ramp up consumption (due to reduced energy costs), thus partly cancelling out the original energy savings. Please describe, if you expect any such rebound effect resulting from the project implementation, i.e. information on any direct and indirect rebound effects that have or may have occurred, or that might occur in future. If you can, estimate the scale of any such effects, please include this information. </t>
  </si>
  <si>
    <t>There is not a strong likelihood of rebound effects.</t>
  </si>
  <si>
    <t>SI 1 | 1  CSE: Direct mitigation (Carbon stock enhancement)</t>
  </si>
  <si>
    <r>
      <t>Introduction:</t>
    </r>
    <r>
      <rPr>
        <sz val="11"/>
        <color rgb="FFFFFFFF"/>
        <rFont val="Arial"/>
        <family val="2"/>
      </rPr>
      <t xml:space="preserve"> Direct mitigation (Carbon stock enhancement through financing of mitigation measures)</t>
    </r>
  </si>
  <si>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 project carbon stock for each reporting year. Please use the input parameters and assumption outlined in sheet "SI 1 | Mitigation". </t>
  </si>
  <si>
    <t xml:space="preserve">Please describe the general mitigation potential and the approach for its determination, e.g. incl. related mitigation technology/intervention and its technical parameters, e.g. surface, volume and its operational output. Please give reference to any methodology (e.g. Clean Development Mechanism, Gold Standard, Verra, etc.) applied and present the key steps and calculations of the methodology.  </t>
  </si>
  <si>
    <t>Overview of direct carbon stock enhancement</t>
  </si>
  <si>
    <t>Planned target estimate - "Carbon stock enhancement"</t>
  </si>
  <si>
    <t>The estimated target value of carbon stock enhancement of your project results from the project carbon stock minus the baseline carbon stock.</t>
  </si>
  <si>
    <r>
      <t>Planned carbon stock enhancement: CSE</t>
    </r>
    <r>
      <rPr>
        <b/>
        <i/>
        <vertAlign val="subscript"/>
        <sz val="11"/>
        <color rgb="FF000000"/>
        <rFont val="Arial"/>
        <family val="2"/>
      </rPr>
      <t>p</t>
    </r>
    <r>
      <rPr>
        <b/>
        <i/>
        <sz val="11"/>
        <color rgb="FF000000"/>
        <rFont val="Arial"/>
        <family val="2"/>
      </rPr>
      <t xml:space="preserve"> = PCS</t>
    </r>
    <r>
      <rPr>
        <b/>
        <i/>
        <vertAlign val="subscript"/>
        <sz val="11"/>
        <color rgb="FF000000"/>
        <rFont val="Arial"/>
        <family val="2"/>
      </rPr>
      <t>p</t>
    </r>
    <r>
      <rPr>
        <b/>
        <i/>
        <sz val="11"/>
        <color rgb="FF000000"/>
        <rFont val="Arial"/>
        <family val="2"/>
      </rPr>
      <t xml:space="preserve"> - BCS</t>
    </r>
    <r>
      <rPr>
        <b/>
        <i/>
        <vertAlign val="subscript"/>
        <sz val="11"/>
        <color rgb="FF000000"/>
        <rFont val="Arial"/>
        <family val="2"/>
      </rPr>
      <t>p</t>
    </r>
    <r>
      <rPr>
        <b/>
        <i/>
        <sz val="11"/>
        <color rgb="FF000000"/>
        <rFont val="Arial"/>
        <family val="2"/>
      </rPr>
      <t xml:space="preserve"> - LE</t>
    </r>
    <r>
      <rPr>
        <b/>
        <i/>
        <vertAlign val="subscript"/>
        <sz val="11"/>
        <color rgb="FF000000"/>
        <rFont val="Arial"/>
        <family val="2"/>
      </rPr>
      <t>p</t>
    </r>
  </si>
  <si>
    <t>Planned direct carbon stock enhancement (CSE)</t>
  </si>
  <si>
    <t>Overall direct emission reduction until**</t>
  </si>
  <si>
    <r>
      <t>CSE</t>
    </r>
    <r>
      <rPr>
        <i/>
        <vertAlign val="subscript"/>
        <sz val="10"/>
        <color rgb="FF000000"/>
        <rFont val="Arial"/>
        <family val="2"/>
      </rPr>
      <t>p</t>
    </r>
    <r>
      <rPr>
        <i/>
        <sz val="10"/>
        <color rgb="FF000000"/>
        <rFont val="Arial"/>
        <family val="2"/>
      </rPr>
      <t xml:space="preserve"> =</t>
    </r>
  </si>
  <si>
    <r>
      <t>Planned carbon stock enhancement until end of project (tCO</t>
    </r>
    <r>
      <rPr>
        <vertAlign val="subscript"/>
        <sz val="10"/>
        <color rgb="FF000000"/>
        <rFont val="Arial"/>
        <family val="2"/>
      </rPr>
      <t>2</t>
    </r>
    <r>
      <rPr>
        <sz val="10"/>
        <color rgb="FF000000"/>
        <rFont val="Arial"/>
        <family val="2"/>
      </rPr>
      <t>e)</t>
    </r>
  </si>
  <si>
    <r>
      <t>BCS</t>
    </r>
    <r>
      <rPr>
        <i/>
        <vertAlign val="subscript"/>
        <sz val="10"/>
        <color rgb="FF000000"/>
        <rFont val="Arial"/>
        <family val="2"/>
      </rPr>
      <t>p</t>
    </r>
    <r>
      <rPr>
        <i/>
        <sz val="10"/>
        <color rgb="FF000000"/>
        <rFont val="Arial"/>
        <family val="2"/>
      </rPr>
      <t xml:space="preserve"> =</t>
    </r>
  </si>
  <si>
    <r>
      <t>Planned baseline carbon stock until end of project (tCO</t>
    </r>
    <r>
      <rPr>
        <vertAlign val="subscript"/>
        <sz val="10"/>
        <color rgb="FF000000"/>
        <rFont val="Arial"/>
        <family val="2"/>
      </rPr>
      <t>2</t>
    </r>
    <r>
      <rPr>
        <sz val="10"/>
        <color rgb="FF000000"/>
        <rFont val="Arial"/>
        <family val="2"/>
      </rPr>
      <t>e)</t>
    </r>
  </si>
  <si>
    <r>
      <t>tCO</t>
    </r>
    <r>
      <rPr>
        <b/>
        <vertAlign val="subscript"/>
        <sz val="11"/>
        <color rgb="FF000000"/>
        <rFont val="Arial"/>
        <family val="2"/>
      </rPr>
      <t>2</t>
    </r>
    <r>
      <rPr>
        <b/>
        <sz val="11"/>
        <color rgb="FF000000"/>
        <rFont val="Arial"/>
        <family val="2"/>
      </rPr>
      <t>e</t>
    </r>
  </si>
  <si>
    <t> </t>
  </si>
  <si>
    <r>
      <t>PCS</t>
    </r>
    <r>
      <rPr>
        <i/>
        <vertAlign val="subscript"/>
        <sz val="10"/>
        <color rgb="FF000000"/>
        <rFont val="Arial"/>
        <family val="2"/>
      </rPr>
      <t>p</t>
    </r>
    <r>
      <rPr>
        <i/>
        <sz val="10"/>
        <color rgb="FF000000"/>
        <rFont val="Arial"/>
        <family val="2"/>
      </rPr>
      <t xml:space="preserve"> =</t>
    </r>
  </si>
  <si>
    <r>
      <t>Planned project carbon stock until end of project (tCO</t>
    </r>
    <r>
      <rPr>
        <vertAlign val="subscript"/>
        <sz val="10"/>
        <color rgb="FF000000"/>
        <rFont val="Arial"/>
        <family val="2"/>
      </rPr>
      <t>2</t>
    </r>
    <r>
      <rPr>
        <sz val="10"/>
        <color rgb="FF000000"/>
        <rFont val="Arial"/>
        <family val="2"/>
      </rPr>
      <t>e)</t>
    </r>
  </si>
  <si>
    <t>IKI contribution: Planned direct CSE*</t>
  </si>
  <si>
    <t>Reporting - "Carbon stock enhancement"</t>
  </si>
  <si>
    <t xml:space="preserve">The reported value of carbon stock enhancement of your project results from the project carbon stock minus the baseline carbon stock. </t>
  </si>
  <si>
    <r>
      <t>Reported carbon stock enhancement: CSE</t>
    </r>
    <r>
      <rPr>
        <b/>
        <i/>
        <vertAlign val="subscript"/>
        <sz val="11"/>
        <color rgb="FF000000"/>
        <rFont val="Arial"/>
        <family val="2"/>
      </rPr>
      <t>r</t>
    </r>
    <r>
      <rPr>
        <b/>
        <i/>
        <sz val="11"/>
        <color rgb="FF000000"/>
        <rFont val="Arial"/>
        <family val="2"/>
      </rPr>
      <t xml:space="preserve"> = PCS</t>
    </r>
    <r>
      <rPr>
        <b/>
        <i/>
        <vertAlign val="subscript"/>
        <sz val="11"/>
        <color rgb="FF000000"/>
        <rFont val="Arial"/>
        <family val="2"/>
      </rPr>
      <t>r</t>
    </r>
    <r>
      <rPr>
        <b/>
        <i/>
        <sz val="11"/>
        <color rgb="FF000000"/>
        <rFont val="Arial"/>
        <family val="2"/>
      </rPr>
      <t xml:space="preserve"> - BCS</t>
    </r>
    <r>
      <rPr>
        <b/>
        <i/>
        <vertAlign val="subscript"/>
        <sz val="11"/>
        <color rgb="FF000000"/>
        <rFont val="Arial"/>
        <family val="2"/>
      </rPr>
      <t>r</t>
    </r>
    <r>
      <rPr>
        <b/>
        <i/>
        <sz val="11"/>
        <color rgb="FF000000"/>
        <rFont val="Arial"/>
        <family val="2"/>
      </rPr>
      <t xml:space="preserve"> -LE</t>
    </r>
    <r>
      <rPr>
        <b/>
        <i/>
        <vertAlign val="subscript"/>
        <sz val="11"/>
        <color rgb="FF000000"/>
        <rFont val="Arial"/>
        <family val="2"/>
      </rPr>
      <t>p</t>
    </r>
  </si>
  <si>
    <t>Achieved direct carbon stock enhancement (CSE)</t>
  </si>
  <si>
    <t xml:space="preserve">Overall direct emission reduction until**	</t>
  </si>
  <si>
    <r>
      <t>CSE</t>
    </r>
    <r>
      <rPr>
        <i/>
        <vertAlign val="subscript"/>
        <sz val="10"/>
        <color rgb="FF000000"/>
        <rFont val="Arial"/>
        <family val="2"/>
      </rPr>
      <t>r</t>
    </r>
    <r>
      <rPr>
        <i/>
        <sz val="10"/>
        <color rgb="FF000000"/>
        <rFont val="Arial"/>
        <family val="2"/>
      </rPr>
      <t xml:space="preserve"> =</t>
    </r>
  </si>
  <si>
    <r>
      <t>Reported carbon stock enhancement during project duration and over lifetime (tCO</t>
    </r>
    <r>
      <rPr>
        <vertAlign val="subscript"/>
        <sz val="10"/>
        <color rgb="FF000000"/>
        <rFont val="Arial"/>
        <family val="2"/>
      </rPr>
      <t>2</t>
    </r>
    <r>
      <rPr>
        <sz val="10"/>
        <color rgb="FF000000"/>
        <rFont val="Arial"/>
        <family val="2"/>
      </rPr>
      <t>e)</t>
    </r>
  </si>
  <si>
    <r>
      <t>BCS</t>
    </r>
    <r>
      <rPr>
        <i/>
        <vertAlign val="subscript"/>
        <sz val="10"/>
        <color rgb="FF000000"/>
        <rFont val="Arial"/>
        <family val="2"/>
      </rPr>
      <t>r</t>
    </r>
    <r>
      <rPr>
        <i/>
        <sz val="10"/>
        <color rgb="FF000000"/>
        <rFont val="Arial"/>
        <family val="2"/>
      </rPr>
      <t xml:space="preserve"> =</t>
    </r>
  </si>
  <si>
    <r>
      <t>Reported baseline carbon stock during project duration and over lifetime (tCO</t>
    </r>
    <r>
      <rPr>
        <vertAlign val="subscript"/>
        <sz val="10"/>
        <color rgb="FF000000"/>
        <rFont val="Arial"/>
        <family val="2"/>
      </rPr>
      <t>2</t>
    </r>
    <r>
      <rPr>
        <sz val="10"/>
        <color rgb="FF000000"/>
        <rFont val="Arial"/>
        <family val="2"/>
      </rPr>
      <t>e)</t>
    </r>
  </si>
  <si>
    <r>
      <t>PCS</t>
    </r>
    <r>
      <rPr>
        <i/>
        <vertAlign val="subscript"/>
        <sz val="10"/>
        <color rgb="FF000000"/>
        <rFont val="Arial"/>
        <family val="2"/>
      </rPr>
      <t>r</t>
    </r>
    <r>
      <rPr>
        <i/>
        <sz val="10"/>
        <color rgb="FF000000"/>
        <rFont val="Arial"/>
        <family val="2"/>
      </rPr>
      <t xml:space="preserve"> =</t>
    </r>
  </si>
  <si>
    <r>
      <t>Reported project carbon stock during project duration and over lifetime (tCO</t>
    </r>
    <r>
      <rPr>
        <vertAlign val="subscript"/>
        <sz val="10"/>
        <color rgb="FF000000"/>
        <rFont val="Arial"/>
        <family val="2"/>
      </rPr>
      <t>2</t>
    </r>
    <r>
      <rPr>
        <sz val="10"/>
        <color rgb="FF000000"/>
        <rFont val="Arial"/>
        <family val="2"/>
      </rPr>
      <t>e)</t>
    </r>
  </si>
  <si>
    <r>
      <t>Reported leakage emissions during project duration and over lifetime (tCO</t>
    </r>
    <r>
      <rPr>
        <vertAlign val="subscript"/>
        <sz val="10"/>
        <color rgb="FF000000"/>
        <rFont val="Arial"/>
        <family val="2"/>
        <scheme val="minor"/>
      </rPr>
      <t>2</t>
    </r>
    <r>
      <rPr>
        <sz val="10"/>
        <color indexed="8"/>
        <rFont val="Arial"/>
        <family val="2"/>
        <scheme val="minor"/>
      </rPr>
      <t>e)</t>
    </r>
  </si>
  <si>
    <t xml:space="preserve">IKI Funding Factor - Adjustments for pro-rata share due to other actors: 			
			</t>
  </si>
  <si>
    <t>IKI Contribution: Achieved direct CSE*</t>
  </si>
  <si>
    <t>1. Baseline carbon stock</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</si>
  <si>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</si>
  <si>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t xml:space="preserve">To be able to estimate the carbon stock enhancement, it is first necessary to quantify the baseline scenario through determining carbon stocks that are expected without the project during the given period. To this end please use a suitable method and consider country / sector-specific, climate-relevant data. 
Please use the tables below for the estimation as follows: 
- The cells in the section </t>
    </r>
    <r>
      <rPr>
        <b/>
        <sz val="11"/>
        <color rgb="FF000000"/>
        <rFont val="Arial"/>
        <family val="2"/>
      </rPr>
      <t xml:space="preserve">"Planned target estimate" </t>
    </r>
    <r>
      <rPr>
        <sz val="11"/>
        <color rgb="FF000000"/>
        <rFont val="Arial"/>
        <family val="2"/>
      </rPr>
      <t xml:space="preserve">can be used in the beginning of your project to quantify your baseline scenario.
- The cells in the section </t>
    </r>
    <r>
      <rPr>
        <b/>
        <sz val="11"/>
        <color rgb="FF000000"/>
        <rFont val="Arial"/>
        <family val="2"/>
      </rPr>
      <t>"Reporting"</t>
    </r>
    <r>
      <rPr>
        <sz val="11"/>
        <color rgb="FF000000"/>
        <rFont val="Arial"/>
        <family val="2"/>
      </rPr>
      <t xml:space="preserve"> can be used for annual reporting purposes. To this end, please annually update the baseline scenario, if needed. If no changes are necessary, 
  you can simply enter the values from your planned target estimate for each year.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</si>
  <si>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Planned target estimate - "Baseline carbon stocks"</t>
  </si>
  <si>
    <t xml:space="preserve">Please use the table below to quantify the baseline carbon stocks for the planned target estimate. </t>
  </si>
  <si>
    <t>Baseline carbon stocks (BCS) per annum</t>
  </si>
  <si>
    <t>Baseline carbon stocks cumulative (BCS)</t>
  </si>
  <si>
    <t>Reporting -  "Baseline carbon stocks"</t>
  </si>
  <si>
    <t xml:space="preserve">Please use the table below to quantify the baseline carbon stocks for the annual reporting estimate. </t>
  </si>
  <si>
    <t>2. Project carbon stocks</t>
  </si>
  <si>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</si>
  <si>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r>
      <t>Please use the tables below to quantify the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project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</si>
  <si>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Planned target estimate - "Project carbon stocks"</t>
  </si>
  <si>
    <t xml:space="preserve">Please use the table below to quantify the project carbon stocks for the planned target estimate. </t>
  </si>
  <si>
    <t>Project carbon stocks (PCS) per annum</t>
  </si>
  <si>
    <t>Project carbon stocks cumulative (PCS)</t>
  </si>
  <si>
    <t>Reporting - "Project carbon stocks"</t>
  </si>
  <si>
    <t xml:space="preserve">Please use the table below to quantify the project carbon stocks for the annual reporting estimate. </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</si>
  <si>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</si>
  <si>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</si>
  <si>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r>
      <t>If the project receives funds from other donors, funds or climate / biodiversity programmes, the project should estimate the share of carbon stock enhancement that accrue from IKI funds. To illustrate, if a project reduced 100 tonnes of CO</t>
    </r>
    <r>
      <rPr>
        <vertAlign val="subscript"/>
        <sz val="11"/>
        <color rgb="FF000000"/>
        <rFont val="Arial"/>
        <family val="2"/>
      </rPr>
      <t>2</t>
    </r>
    <r>
      <rPr>
        <sz val="11"/>
        <color rgb="FF000000"/>
        <rFont val="Arial"/>
        <family val="2"/>
      </rPr>
      <t>eq using 40% IKI funds to finance support measures and 60% funds from a different donor, it should only report 40 tonnes of CO</t>
    </r>
    <r>
      <rPr>
        <vertAlign val="subscript"/>
        <sz val="11"/>
        <color rgb="FF000000"/>
        <rFont val="Arial"/>
        <family val="2"/>
      </rPr>
      <t>2</t>
    </r>
    <r>
      <rPr>
        <sz val="11"/>
        <color rgb="FF000000"/>
        <rFont val="Arial"/>
        <family val="2"/>
      </rPr>
      <t xml:space="preserve">eq within the indicator. </t>
    </r>
  </si>
  <si>
    <t>5. Overall accuracy and non-permanence</t>
  </si>
  <si>
    <t xml:space="preserve">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SI1 | Mitigation. </t>
  </si>
  <si>
    <t xml:space="preserve">Non permanence: </t>
  </si>
  <si>
    <t>Non permanence is the inherent risk of future reversals associated to achieved GHG emission reductions/removals, i.e., the likelihood that sequestered GHGs are emitted back into the atmosphere, either due to natural events (e.g. wildfires, floods, diseases) or human interventions (e.g. forest mismanagement, farmer’s decision to convert forests into other land use). Please describe, if non permanence is a risk that might occur in future. If you can, estimate the scale of any such effects and include this information. Please provided information on insurance mechanisms that are used to reduce this likelihood (e.g. risk buffer) and on how potential non permanence would be accounted for and monitored.</t>
  </si>
  <si>
    <t>SI 1 | 2 ER: Indirect mitigation (Emission reductions)</t>
  </si>
  <si>
    <r>
      <t>Introduction:</t>
    </r>
    <r>
      <rPr>
        <sz val="11"/>
        <color theme="0"/>
        <rFont val="Arial"/>
        <family val="2"/>
      </rPr>
      <t xml:space="preserve"> Indirect mitigation (GHG emission reductions through technical support of mitigation measures) </t>
    </r>
  </si>
  <si>
    <t xml:space="preserve">Please use this sheet to determine the planned target estimate for indirect GHG emissions reductions as well as report any indirect GHG emissions reductions of your project.To determine the reporting values with most accuracy, please enter the respective baseline emissions, project emissions and leakage emissions for each reporting year. Please use the input parameters and assumption outlined in sheet "SI 1 | Mitigation". </t>
  </si>
  <si>
    <t>Through technical assistance the project indirectly contributes to the deployment of additional battery electric buses (BEBs) in the project country. It is assumed that a total of 100 additional BEBs will be deployed within 10 years. A significant part of the investment costs will be covered by a government funding programme to which the project delivers crucial technical implementation support. Other than that the same assumptions apply as in the sheet "SI1 | 1 ER".</t>
  </si>
  <si>
    <t>The same assumptions apply as in the "SI1 | 1 ER" sheet.</t>
  </si>
  <si>
    <t>Overview of indirect emission reductions</t>
  </si>
  <si>
    <t>Planned indirect emission reductions*</t>
  </si>
  <si>
    <t>Overall indirect emission reduction until**</t>
  </si>
  <si>
    <t>*The numbers here reflect the reported overall indirect emissions reductions that came about with project support.</t>
  </si>
  <si>
    <t>Reported indirect emission reductions*</t>
  </si>
  <si>
    <t xml:space="preserve">Overall indirect emission reduction until**	</t>
  </si>
  <si>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</si>
  <si>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Please use the table below to quantify the baseline emission for the planned target estimate. </t>
  </si>
  <si>
    <t xml:space="preserve">Project documentation </t>
  </si>
  <si>
    <r>
      <t>Please use the table below to quantify the project emissions of your proposed technology / intervention,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Practical tips:</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</si>
  <si>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</si>
  <si>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</si>
  <si>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Does your projects use funds from other donors / programmes / funds to implement the technical assistance / capacity development measures that lead to the indirect effects reported here? </t>
  </si>
  <si>
    <t>Please briefly elaborate.</t>
  </si>
  <si>
    <t>The project country's government has assumed a large part of the investment costs for the deployment of the 100 additional BEBs. The IKI project has helped to remove major barriers to the implementation of the government's roll-out plan.</t>
  </si>
  <si>
    <t xml:space="preserve">IKI Role: </t>
  </si>
  <si>
    <t>In your assessment, what role does/did the IKI project play in supporting the implementation of the respective mitigation measure(s)?</t>
  </si>
  <si>
    <t xml:space="preserve">Considerable role </t>
  </si>
  <si>
    <t>Please refer to the "SI1 | 3" sheet.</t>
  </si>
  <si>
    <t xml:space="preserve">The estimation of emission mitigation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 | Mitigation. </t>
  </si>
  <si>
    <t>SI 1 | 2 CSE: Indirect mitigation (Carbon stock enhancement)</t>
  </si>
  <si>
    <t xml:space="preserve">Introduction: Indirect mitigation (Carbon stock enhancement through technical support of mitigation measures) </t>
  </si>
  <si>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stocks, project carbon stocks and leakage emissions for each reporting year. Please use the input parameters and assumption outlined in sheet "SI 1 | Mitigation". </t>
  </si>
  <si>
    <t>Please describe the general mitigation potential and the approach for its determination, e.g. incl. related mitigation technology/intervention in its technical parameters, e.g. surface, volume and its operational output. Please give reference to any methodology (e.g. Clean Development Mechanism, Gold Standard, Verra, etc.) applied and present the key steps and calculations of the methodology.</t>
  </si>
  <si>
    <t>Overview of indirect carbon stock enhancement</t>
  </si>
  <si>
    <t>Planned indirect carbon stock enhancement (CSE)*</t>
  </si>
  <si>
    <t>Reported indirect carbon stock enhancement (CSE)*</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</si>
  <si>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</si>
  <si>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rPr>
        <sz val="11"/>
        <color rgb="FF000000"/>
        <rFont val="Arial"/>
        <family val="2"/>
        <scheme val="minor"/>
      </rPr>
      <t xml:space="preserve">To be able to estimate the carbon stock enhancement,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color rgb="FF000000"/>
        <rFont val="Arial"/>
        <family val="2"/>
        <scheme val="minor"/>
      </rPr>
      <t xml:space="preserve">"Planned target estimate" </t>
    </r>
    <r>
      <rPr>
        <sz val="11"/>
        <color rgb="FF000000"/>
        <rFont val="Arial"/>
        <family val="2"/>
        <scheme val="minor"/>
      </rPr>
      <t xml:space="preserve">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baseline scenario, if needed. 
   </t>
    </r>
    <r>
      <rPr>
        <sz val="11"/>
        <color rgb="FF000000"/>
        <rFont val="Arial"/>
        <family val="2"/>
      </rPr>
      <t xml:space="preserve">If no changes are necessary, you can simply enter the values from your planned target estimate for each year. 
</t>
    </r>
    <r>
      <rPr>
        <sz val="11"/>
        <color rgb="FF000000"/>
        <rFont val="Arial"/>
        <family val="2"/>
        <scheme val="minor"/>
      </rPr>
      <t xml:space="preserve">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t>
    </r>
  </si>
  <si>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</si>
  <si>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r>
      <t>Please use the table below to quantify the project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</si>
  <si>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</si>
  <si>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</si>
  <si>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5. Overall accuracy, rebound effects and non-permanence</t>
  </si>
  <si>
    <t>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 1-Mitigation.</t>
  </si>
  <si>
    <t>SI 1 | 3: Enhanced policy frameworks</t>
  </si>
  <si>
    <r>
      <t xml:space="preserve">Introduction: </t>
    </r>
    <r>
      <rPr>
        <sz val="11"/>
        <color theme="0"/>
        <rFont val="Arial"/>
        <family val="2"/>
      </rPr>
      <t>Documenting long-term mitigation impact through enhanced policy frameworks</t>
    </r>
  </si>
  <si>
    <t xml:space="preserve">Please use this sheet to document any the project's contributions to strengthening policy frameworks in ways that should facilitate future GHG emission reduction / carbon stock enhancement. </t>
  </si>
  <si>
    <t>Documentation</t>
  </si>
  <si>
    <t xml:space="preserve">Which policy frameworks are you supporting and what is their mitigation potential? Please note that you can add the official targets once they are available in the respective policy frameworks. </t>
  </si>
  <si>
    <t>Policy framework 
(Official name)</t>
  </si>
  <si>
    <t>Country</t>
  </si>
  <si>
    <t xml:space="preserve">Is it adopted? </t>
  </si>
  <si>
    <t>Mitigation potential</t>
  </si>
  <si>
    <t>Official target</t>
  </si>
  <si>
    <r>
      <t>tCO</t>
    </r>
    <r>
      <rPr>
        <b/>
        <vertAlign val="subscript"/>
        <sz val="10"/>
        <rFont val="Arial"/>
        <family val="2"/>
        <scheme val="minor"/>
      </rPr>
      <t>2</t>
    </r>
    <r>
      <rPr>
        <b/>
        <sz val="10"/>
        <rFont val="Arial"/>
        <family val="2"/>
        <scheme val="minor"/>
      </rPr>
      <t>e</t>
    </r>
  </si>
  <si>
    <t xml:space="preserve">How do/did you contribute to these policies? </t>
  </si>
  <si>
    <t>Further comments:</t>
  </si>
  <si>
    <t>Role of the IKI project</t>
  </si>
  <si>
    <t>In your assessment, what role does/did the IKI project play in strengthening the mitigation potential of the supported policy framework(s)?</t>
  </si>
  <si>
    <t xml:space="preserve">Please elaborate: </t>
  </si>
  <si>
    <t>S 2 - Ecosystems: Area of ecosystems with improved conservation and sustainable use due to IKI project measures.</t>
  </si>
  <si>
    <t xml:space="preserve">SI 2 | Ecosystems: Project data (background and monitoring)  </t>
  </si>
  <si>
    <t xml:space="preserve">Please use this sheet to estimate and report on contributions of the project with regards to improved conservation and sustainable use of ecosystems. </t>
  </si>
  <si>
    <t>Area of ecosystems with improved conservation and sustainable use</t>
  </si>
  <si>
    <t xml:space="preserve">ha </t>
  </si>
  <si>
    <t xml:space="preserve">Background information </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</si>
  <si>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improved conservation and sustainable use on the specific area of ecosystem you are reporting on here. </t>
    </r>
  </si>
  <si>
    <t>Please note that you can report on this indicator if you contribute to substantial and observable improvements of ecosystems "on the ground". Please refer to the IKI Project Planning and Monitoring Guidelines for examples and more information on the indicator.</t>
  </si>
  <si>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Please describe how you are verifying that improvements have indeed taken place on the area reported here.</t>
    </r>
  </si>
  <si>
    <r>
      <rPr>
        <b/>
        <sz val="11"/>
        <color theme="1"/>
        <rFont val="Arial"/>
        <family val="2"/>
      </rPr>
      <t xml:space="preserve">Other actors: </t>
    </r>
    <r>
      <rPr>
        <sz val="11"/>
        <color theme="1"/>
        <rFont val="Arial"/>
        <family val="2"/>
      </rPr>
      <t xml:space="preserve">Please describe other actors / funders that are also contribute to conservation measures in the same area. In case your project receives finances from other donors, funds or climate / biodiversity programmes, please also indicate here who is providing how much funding. </t>
    </r>
  </si>
  <si>
    <t xml:space="preserve">Reporting: Monitoring progress towards this indicator </t>
  </si>
  <si>
    <t>Achieved values (cumulative and per annum)</t>
  </si>
  <si>
    <r>
      <t xml:space="preserve">Please enter below your progress achieved thus far for the respective reporting years. The achieved value (cumulative) will be calculated automatically based on the achieved values in the past years of implementation.  
</t>
    </r>
    <r>
      <rPr>
        <b/>
        <sz val="11"/>
        <rFont val="Arial"/>
        <family val="2"/>
        <scheme val="minor"/>
      </rPr>
      <t xml:space="preserve">
Please adhere to the following requirements: </t>
    </r>
    <r>
      <rPr>
        <sz val="11"/>
        <rFont val="Arial"/>
        <family val="2"/>
        <scheme val="minor"/>
      </rPr>
      <t xml:space="preserve">
- only report an area, once you detected improvements in the ecosystems (see IKI Project Planning and Monitoring Guidelines for an example). 
- do not count the same area of ecosystem twice within the cumulative total, even if they are e.g. a protected area under IUCN as well as a UNESCO Biosphere Reserve or if the project promotes conservation or sustainable use through multiple supportive measures in one area. 
- only those areas of ecosystems with improved conservation and sustainable use that can be attributed to IKI funds. If your project receives funds from other donors, funds or climate / biodiversity programmes, report the pro-rata share attributable to IKI. </t>
    </r>
  </si>
  <si>
    <t>Overall area of ecosystems with improved conservation and sustainable use</t>
  </si>
  <si>
    <t>Achieved value (per annum)</t>
  </si>
  <si>
    <t xml:space="preserve">Data disaggregation </t>
  </si>
  <si>
    <t xml:space="preserve">Please provide further information on the area of ecosystem with improved conservation and sustainable use due to the project measures along the following topics. Please note that we only ask you to enter information where it is applicable. For instance, if your project does not work in coastal areas, we do not expect you to enter the kilometers of coastline conserved. </t>
  </si>
  <si>
    <r>
      <rPr>
        <b/>
        <sz val="11"/>
        <color theme="1"/>
        <rFont val="Arial"/>
        <family val="2"/>
      </rPr>
      <t xml:space="preserve">Types of area </t>
    </r>
    <r>
      <rPr>
        <sz val="11"/>
        <color theme="1"/>
        <rFont val="Arial"/>
        <family val="2"/>
      </rPr>
      <t xml:space="preserve"> </t>
    </r>
  </si>
  <si>
    <t>Area of terrestrial ecosystems</t>
  </si>
  <si>
    <t>Area of marine / coastal ecosystems</t>
  </si>
  <si>
    <t>Length of coastline</t>
  </si>
  <si>
    <t xml:space="preserve">km </t>
  </si>
  <si>
    <t>Types of protected area (IUCN definition)</t>
  </si>
  <si>
    <t>Strict Nature Reserve</t>
  </si>
  <si>
    <t>Wilderness Area</t>
  </si>
  <si>
    <t xml:space="preserve">National Park </t>
  </si>
  <si>
    <t>Natural Monument or Feature</t>
  </si>
  <si>
    <t>Habitat / Species Management Area</t>
  </si>
  <si>
    <t>Protected Landscape / Seascape</t>
  </si>
  <si>
    <t>Protected area with sustainable use of natural resources</t>
  </si>
  <si>
    <t xml:space="preserve">Please list the WDPA-ID(s) for the area(s) your project works with in the cells to the right: </t>
  </si>
  <si>
    <t>Area under Other Effective Conservation Measures</t>
  </si>
  <si>
    <t xml:space="preserve">Area under OECM </t>
  </si>
  <si>
    <t xml:space="preserve">Further formally designated areas </t>
  </si>
  <si>
    <t>UNESCO Biosphere Reserves</t>
  </si>
  <si>
    <t xml:space="preserve">Please list the official name(s) as indicated in the database: </t>
  </si>
  <si>
    <t xml:space="preserve">UNESCO World Heritage Sites (natural sites or mixed sites) </t>
  </si>
  <si>
    <t>Ramsar Sites</t>
  </si>
  <si>
    <t>Territory of indigenous peoples and local communities</t>
  </si>
  <si>
    <t xml:space="preserve">Does any of the area constitute territory of indigenous peoples or local communities? </t>
  </si>
  <si>
    <r>
      <t xml:space="preserve">Implemented measures 
</t>
    </r>
    <r>
      <rPr>
        <i/>
        <sz val="11"/>
        <color theme="1"/>
        <rFont val="Arial"/>
        <family val="2"/>
      </rPr>
      <t xml:space="preserve">(multiple answers possible) </t>
    </r>
  </si>
  <si>
    <t xml:space="preserve">Restoration of ecosystems </t>
  </si>
  <si>
    <t>Please specify:</t>
  </si>
  <si>
    <t>Conservation of ecosystem</t>
  </si>
  <si>
    <t>Protected area established or extended</t>
  </si>
  <si>
    <t>Management of conserved area / area under sustainable use improved</t>
  </si>
  <si>
    <t>Reforestation</t>
  </si>
  <si>
    <t xml:space="preserve">Avoided deforestation </t>
  </si>
  <si>
    <t>Other (Pease specify)</t>
  </si>
  <si>
    <r>
      <rPr>
        <b/>
        <sz val="11"/>
        <color theme="1"/>
        <rFont val="Arial"/>
        <family val="2"/>
      </rPr>
      <t xml:space="preserve">Further information / comments: </t>
    </r>
    <r>
      <rPr>
        <sz val="11"/>
        <color theme="1"/>
        <rFont val="Arial"/>
        <family val="2"/>
      </rPr>
      <t xml:space="preserve">You can use this space to document any other information important for understanding the reported values. </t>
    </r>
  </si>
  <si>
    <t>S 3 - Adaptation: Number of people supported by IKI projects to better adapt to the effects of climate change.</t>
  </si>
  <si>
    <t xml:space="preserve">SI 3 | Adaptation: Project data (background and monitoring)  </t>
  </si>
  <si>
    <t xml:space="preserve">Please use this sheet to estimate and document contributions of the project with regards to the number of people supported to better adapt to the effects of climate change. 
</t>
  </si>
  <si>
    <r>
      <t xml:space="preserve">Please take note of the following requirements and definitions (see IKI Project Planning and Monitoring Guidelines for more information): 
</t>
    </r>
    <r>
      <rPr>
        <sz val="11"/>
        <color theme="2"/>
        <rFont val="Arial"/>
        <family val="2"/>
      </rPr>
      <t xml:space="preserve">
</t>
    </r>
    <r>
      <rPr>
        <b/>
        <sz val="11"/>
        <color theme="2"/>
        <rFont val="Arial"/>
        <family val="2"/>
      </rPr>
      <t xml:space="preserve">Who is counted within the indicator: </t>
    </r>
    <r>
      <rPr>
        <sz val="11"/>
        <color theme="2"/>
        <rFont val="Arial"/>
        <family val="2"/>
      </rPr>
      <t xml:space="preserve">
</t>
    </r>
    <r>
      <rPr>
        <u/>
        <sz val="11"/>
        <color theme="2"/>
        <rFont val="Arial"/>
        <family val="2"/>
      </rPr>
      <t>People directly supported</t>
    </r>
    <r>
      <rPr>
        <b/>
        <u/>
        <sz val="11"/>
        <color theme="2"/>
        <rFont val="Arial"/>
        <family val="2"/>
      </rPr>
      <t xml:space="preserve"> </t>
    </r>
    <r>
      <rPr>
        <u/>
        <sz val="11"/>
        <color theme="2"/>
        <rFont val="Arial"/>
        <family val="2"/>
      </rPr>
      <t>to improve their individual adaptive capacities</t>
    </r>
    <r>
      <rPr>
        <sz val="11"/>
        <color theme="2"/>
        <rFont val="Arial"/>
        <family val="2"/>
      </rPr>
      <t xml:space="preserve">: People are directly supported through the project’s adaptation measures, if the project addresses them directly with particular support tailored to them (i.e. support is provided to a selection of individuals / households aware of this support) and if this support has a potentially substantial effect on their individual assets and capabilities (high intensity).  
Examples: People receiving cash transfers or equipment to safeguard livelihoods; households benefitting from climate-proofing of houses; farmers receiving crop insurance; participants of re-training initiatives whose livelihoods are threatened by climate change
</t>
    </r>
    <r>
      <rPr>
        <u/>
        <sz val="11"/>
        <color theme="2"/>
        <rFont val="Arial"/>
        <family val="2"/>
      </rPr>
      <t>People indirectly supported to improve their individual adaptive capacities:</t>
    </r>
    <r>
      <rPr>
        <sz val="11"/>
        <color theme="2"/>
        <rFont val="Arial"/>
        <family val="2"/>
      </rPr>
      <t xml:space="preserve"> People are indirectly supported through the project's adaptation measures, if the are either addressed directly but receive support of medium intensity (i.e. access to information without further forms of support such as funding, training or equivalent), or if they are not addressed directly but their adaptive capacities are positively affected by the project. 
Examples: Individuals who gain access to information services such as seasonal climate forecasting or harvest tips (without being offered and using additional services); people in communities receiving climate-modelled early flood warnings or warnings for extreme weather events by app or text; residents within the catchment area of structural flood defences
</t>
    </r>
    <r>
      <rPr>
        <b/>
        <sz val="11"/>
        <color theme="2"/>
        <rFont val="Arial"/>
        <family val="2"/>
      </rPr>
      <t xml:space="preserve">Who/what is </t>
    </r>
    <r>
      <rPr>
        <b/>
        <u/>
        <sz val="11"/>
        <color theme="2"/>
        <rFont val="Arial"/>
        <family val="2"/>
      </rPr>
      <t>not counted</t>
    </r>
    <r>
      <rPr>
        <b/>
        <sz val="11"/>
        <color theme="2"/>
        <rFont val="Arial"/>
        <family val="2"/>
      </rPr>
      <t xml:space="preserve"> within the indicator: </t>
    </r>
    <r>
      <rPr>
        <sz val="11"/>
        <color theme="2"/>
        <rFont val="Arial"/>
        <family val="2"/>
      </rPr>
      <t xml:space="preserve">
People are not counted if they receive support of low intensity such as being residents of an administrative area for which an adaptation-relevant policy or plan is being developed with support from a project or of areas governed by institutions / policy-makers receiving capacity development support. 
Institutional capacity development efforts to improve administrative / policy action on adaptation are also not captured in this indicator. As such, training provided to policymakers is not captured in this indicator but rather in Standard Indicator 4 – Capacity People.</t>
    </r>
  </si>
  <si>
    <t>Number of people supported by IKI projects to better adapt to the effects of climate change</t>
  </si>
  <si>
    <r>
      <t xml:space="preserve">People </t>
    </r>
    <r>
      <rPr>
        <u/>
        <sz val="11"/>
        <color theme="1"/>
        <rFont val="Arial"/>
        <family val="2"/>
      </rPr>
      <t>directly</t>
    </r>
    <r>
      <rPr>
        <sz val="11"/>
        <color theme="1"/>
        <rFont val="Arial"/>
        <family val="2"/>
      </rPr>
      <t xml:space="preserve"> supported</t>
    </r>
  </si>
  <si>
    <r>
      <t xml:space="preserve">People </t>
    </r>
    <r>
      <rPr>
        <u/>
        <sz val="11"/>
        <color theme="1"/>
        <rFont val="Arial"/>
        <family val="2"/>
      </rPr>
      <t>indirectly</t>
    </r>
    <r>
      <rPr>
        <sz val="11"/>
        <color theme="1"/>
        <rFont val="Arial"/>
        <family val="2"/>
      </rPr>
      <t xml:space="preserve"> supported</t>
    </r>
  </si>
  <si>
    <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(A) directly support people to improve their individual adaptive capacities; (B) indirectly support people to improve their individual adaptive capacities. </t>
    </r>
  </si>
  <si>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In doing so, please specify how you will avoid double-counting within the indicator.</t>
    </r>
  </si>
  <si>
    <r>
      <rPr>
        <b/>
        <sz val="11"/>
        <color theme="1"/>
        <rFont val="Arial"/>
        <family val="2"/>
      </rPr>
      <t xml:space="preserve">Other actors: </t>
    </r>
    <r>
      <rPr>
        <sz val="11"/>
        <color theme="1"/>
        <rFont val="Arial"/>
        <family val="2"/>
      </rPr>
      <t xml:space="preserve">Please describe other actors / funders that are also contribute to developing adaptive capacity of the population in the target area. In case your project receives finances from other donors, funds or climate / biodiversity programmes, please also indicate this here. </t>
    </r>
  </si>
  <si>
    <t xml:space="preserve">Achieved values (cumulative and per annum) </t>
  </si>
  <si>
    <t xml:space="preserve">Please enter below your progress achieved to date (Achieved value (cumulative)) as well as the people supported directly/indirectly in a given reporting year (Achieved value (per annum)).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</si>
  <si>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r>
      <rPr>
        <b/>
        <sz val="11"/>
        <color theme="1"/>
        <rFont val="Arial"/>
        <family val="2"/>
      </rPr>
      <t xml:space="preserve">Number of people </t>
    </r>
    <r>
      <rPr>
        <sz val="11"/>
        <color theme="1"/>
        <rFont val="Arial"/>
        <family val="2"/>
      </rPr>
      <t>supported by IKI projects to better adapt to the effects of climate change</t>
    </r>
  </si>
  <si>
    <t>People directly supported</t>
  </si>
  <si>
    <t>People indirectly supported</t>
  </si>
  <si>
    <t>Data disaggregation for people directly supported</t>
  </si>
  <si>
    <r>
      <t xml:space="preserve">Please provide the following further information on the people your project supported directly. Please note that gender-disaggregated data for people directly supported </t>
    </r>
    <r>
      <rPr>
        <u/>
        <sz val="11"/>
        <rFont val="Arial"/>
        <family val="2"/>
        <scheme val="minor"/>
      </rPr>
      <t>must</t>
    </r>
    <r>
      <rPr>
        <sz val="11"/>
        <rFont val="Arial"/>
        <family val="2"/>
        <scheme val="minor"/>
      </rPr>
      <t xml:space="preserve"> be supplied. </t>
    </r>
  </si>
  <si>
    <r>
      <t xml:space="preserve">Gender 
</t>
    </r>
    <r>
      <rPr>
        <sz val="11"/>
        <color theme="1"/>
        <rFont val="Arial"/>
        <family val="2"/>
      </rPr>
      <t>(based on self-identification of people directly supported)</t>
    </r>
  </si>
  <si>
    <r>
      <t xml:space="preserve">In line with the principle of </t>
    </r>
    <r>
      <rPr>
        <b/>
        <sz val="11"/>
        <color theme="2"/>
        <rFont val="Arial"/>
        <family val="2"/>
        <scheme val="minor"/>
      </rPr>
      <t>Do No Harm</t>
    </r>
    <r>
      <rPr>
        <sz val="11"/>
        <color theme="2"/>
        <rFont val="Arial"/>
        <family val="2"/>
        <scheme val="minor"/>
      </rPr>
      <t>, data on gender and belonging to indigenous peoples and local communities should only be collected where it is possible and appropriate to do so without putting any person at risk. This requires that a person’s responses are treated with confidentiality and that data collectors are sensitised and respectful towards people identifying as part of indigenous peoples and local communities as well as to gender nonconforming people.</t>
    </r>
  </si>
  <si>
    <t>Female</t>
  </si>
  <si>
    <t>Male</t>
  </si>
  <si>
    <t xml:space="preserve">Other </t>
  </si>
  <si>
    <t>No answer</t>
  </si>
  <si>
    <r>
      <t xml:space="preserve">Indigenous peoples and local communities (IPLC) </t>
    </r>
    <r>
      <rPr>
        <sz val="11"/>
        <color theme="1"/>
        <rFont val="Arial"/>
        <family val="2"/>
      </rPr>
      <t xml:space="preserve"> 
(based on self-identification of people directly supported)</t>
    </r>
  </si>
  <si>
    <t>IPLC</t>
  </si>
  <si>
    <t>S 4 - Capacity People: Number of people directly supported by IKI projects through networking and training to address climate change or to conserve biodiversity.</t>
  </si>
  <si>
    <t xml:space="preserve">SI 4 | Capacity People: Project data (background and monitoring)  </t>
  </si>
  <si>
    <t xml:space="preserve">Please use this sheet to estimate and document contributions of the project with regards to the number of people supported through networking and training. Please refer to the IKI Project Planning and Monitoring Guidelines for further information regarding this indicator. </t>
  </si>
  <si>
    <t>Number of people directly supported by IKI projects through networking and training</t>
  </si>
  <si>
    <t>People (to be) supported</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</si>
  <si>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describe how you support which group of people through training and networking. </t>
    </r>
  </si>
  <si>
    <r>
      <rPr>
        <b/>
        <sz val="11"/>
        <color theme="1"/>
        <rFont val="Arial"/>
        <family val="2"/>
      </rPr>
      <t xml:space="preserve">Other actors: </t>
    </r>
    <r>
      <rPr>
        <sz val="11"/>
        <color theme="1"/>
        <rFont val="Arial"/>
        <family val="2"/>
      </rPr>
      <t>Please describe other actors / funders that are also contribute to capacity development of the project's target groups. In case your project receives finances from other donors, funds or climate / biodiversity programmes, please also indicate this here.</t>
    </r>
  </si>
  <si>
    <t xml:space="preserve">Please enter below your progress achieved to date (Achieved value (cumulative)) as well as the people supported in a given reporting year.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</si>
  <si>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t xml:space="preserve">Achieved value (cumulative) </t>
  </si>
  <si>
    <t>People supported</t>
  </si>
  <si>
    <t>If applicable, please provide the following further information on the people supported:</t>
  </si>
  <si>
    <r>
      <t xml:space="preserve">Gender 
</t>
    </r>
    <r>
      <rPr>
        <sz val="11"/>
        <color theme="1"/>
        <rFont val="Arial"/>
        <family val="2"/>
      </rPr>
      <t>(based on self-identification of people supported)</t>
    </r>
  </si>
  <si>
    <r>
      <t xml:space="preserve">Indigenous peoples and local communities (IPLC) </t>
    </r>
    <r>
      <rPr>
        <sz val="11"/>
        <color theme="1"/>
        <rFont val="Arial"/>
        <family val="2"/>
      </rPr>
      <t xml:space="preserve"> 
(based on self-identification of direct beneficiaries)</t>
    </r>
  </si>
  <si>
    <t xml:space="preserve">Type of actor </t>
  </si>
  <si>
    <t>Public officials</t>
  </si>
  <si>
    <t>Civil society representatives</t>
  </si>
  <si>
    <t>Private sector actors</t>
  </si>
  <si>
    <t>Private citizens</t>
  </si>
  <si>
    <t xml:space="preserve">Please indicate the number of people directly supported (of cumulative total) falling under the following categories. Please note that multiple answers are possible in case one person was supported regarding more than one topic area:    </t>
  </si>
  <si>
    <t>Content of capacity-development measures</t>
  </si>
  <si>
    <t>People supported regarding Biodiversity</t>
  </si>
  <si>
    <t xml:space="preserve">People supported regarding REDD+ </t>
  </si>
  <si>
    <t xml:space="preserve">People supported regarding Mitigation </t>
  </si>
  <si>
    <t xml:space="preserve">People supported regarding Adaptation </t>
  </si>
  <si>
    <r>
      <t xml:space="preserve">People support regarding other: 
</t>
    </r>
    <r>
      <rPr>
        <i/>
        <sz val="11"/>
        <color theme="1"/>
        <rFont val="Arial"/>
        <family val="2"/>
      </rPr>
      <t>please specify below</t>
    </r>
  </si>
  <si>
    <t xml:space="preserve">Further information on formats of capacity development </t>
  </si>
  <si>
    <t xml:space="preserve">Please indicate whether the capacity-development measures included the following formats:     </t>
  </si>
  <si>
    <t>Format of capacity development</t>
  </si>
  <si>
    <t xml:space="preserve">Training of trainers / multipliers (incl. numbers of multipliers trained) </t>
  </si>
  <si>
    <t>Trainers trained</t>
  </si>
  <si>
    <t xml:space="preserve">Accredited training programmes developed or improved by the project  </t>
  </si>
  <si>
    <t>Programme graduates</t>
  </si>
  <si>
    <t xml:space="preserve">Formal (professional) networks / exchange platform developed or improved by the project </t>
  </si>
  <si>
    <t xml:space="preserve">S 5 - Leveraged Finance: Volume of private and/or public finance leveraged by IKI projects for climate action or biodiversity purposes.  </t>
  </si>
  <si>
    <t>SI 5 | Leveraged Finance: Project data (background and overview)</t>
  </si>
  <si>
    <t>Please use this sheet to estimate the contributions of the project with regards to the volume of private and / or public finance that should be leveraged by the project. Please use the subsequent sheets for documenting the amounts of mobilised finance (see sheet "SI5 | 1") and the amounts of catalysed finance (see sheet "SI5  | 2"). Please refer to the IKI's Guidelines on Project Planning and Monitoring for further information regarding this indicator. Please ensure that you are familiar with the definitions for catalysed and mobilised finance as well as public and private finance.</t>
  </si>
  <si>
    <t>Volume of private and/or public finance leveraged by IKI projects</t>
  </si>
  <si>
    <t>Private Finance</t>
  </si>
  <si>
    <t>Public Finance</t>
  </si>
  <si>
    <t xml:space="preserve">Information is compiled automatically based on the data provided in subsequent sheets ("SI5 | 1" &amp; "SI5 | 2") </t>
  </si>
  <si>
    <t>Mobilised finance</t>
  </si>
  <si>
    <t>Catalysed finance</t>
  </si>
  <si>
    <r>
      <rPr>
        <b/>
        <sz val="11"/>
        <color theme="1"/>
        <rFont val="Arial"/>
        <family val="2"/>
      </rPr>
      <t xml:space="preserve">Determining reporting categories: </t>
    </r>
    <r>
      <rPr>
        <sz val="11"/>
        <color theme="1"/>
        <rFont val="Arial"/>
        <family val="2"/>
      </rPr>
      <t xml:space="preserve">Is your project mobilising and / or catalysing finance for climate action or biodiversity purposes? </t>
    </r>
  </si>
  <si>
    <r>
      <t xml:space="preserve">Mobilised finance: </t>
    </r>
    <r>
      <rPr>
        <sz val="10"/>
        <color theme="1"/>
        <rFont val="Arial"/>
        <family val="2"/>
      </rPr>
      <t xml:space="preserve">direct leveraging of finance through the use of financial instrument </t>
    </r>
  </si>
  <si>
    <t xml:space="preserve">Does your project finance mechanisms (e.g. funds, credit lines, guarantee or syndicated loan instruments or co-financing arrangements) with the aim of motivating other actors to invest as well? </t>
  </si>
  <si>
    <r>
      <t xml:space="preserve">Catalysed finance: </t>
    </r>
    <r>
      <rPr>
        <sz val="10"/>
        <color theme="1"/>
        <rFont val="Arial"/>
        <family val="2"/>
      </rPr>
      <t xml:space="preserve">indirect leveraging of finance through the provision of technical support / capacity development measures </t>
    </r>
    <r>
      <rPr>
        <b/>
        <sz val="10"/>
        <color theme="1"/>
        <rFont val="Arial"/>
        <family val="2"/>
      </rPr>
      <t xml:space="preserve"> </t>
    </r>
  </si>
  <si>
    <t xml:space="preserve">Does your project provide technical support for climate / biodiversity measures in order to attract / facilitate investments into these measures?  </t>
  </si>
  <si>
    <r>
      <rPr>
        <b/>
        <sz val="11"/>
        <color theme="1"/>
        <rFont val="Arial"/>
        <family val="2"/>
      </rPr>
      <t xml:space="preserve">Data sources and methodology: </t>
    </r>
    <r>
      <rPr>
        <sz val="11"/>
        <color theme="1"/>
        <rFont val="Arial"/>
        <family val="2"/>
      </rPr>
      <t xml:space="preserve">Please describe your data sources and methodology (incl. underlying assumptions and means of verification) used by the project for this Standard Indicator. Please differentiate between mobilised finance and catalysed finance. </t>
    </r>
  </si>
  <si>
    <t>SI 5 | 1: Mobilised Finance</t>
  </si>
  <si>
    <r>
      <t xml:space="preserve">Introduction: </t>
    </r>
    <r>
      <rPr>
        <sz val="11"/>
        <color theme="0"/>
        <rFont val="Arial"/>
        <family val="2"/>
      </rPr>
      <t xml:space="preserve">Mobilised finance </t>
    </r>
  </si>
  <si>
    <t xml:space="preserve">Please use this sheet to estimate and monitor the contributions of the project with regards to the volume of private and / or public finance that should be mobilised by the project. 
Regarding the structure of this sheet: 
1. In the section below on "Background information", please provide basic background information on your mobilisation mechanism. 
2. In the second section "Calculating IKI shares for specific mobilisation mechanisms", specific instructions are given on selected mobilisation mechanisms (incl. calculation templates to calculate IKI shares) 
3. In the third and final section "Monitoring mobilisation within the mobilisation mechanism", you are asked to monitor mobilisation from your project by documenting each mobilisation (incl. the IKI shares calculated based on OECD methodology). </t>
  </si>
  <si>
    <r>
      <t xml:space="preserve">Please note that the IKI monitors mobilisation in line with the OECD methodologies for private mobilisation. 
</t>
    </r>
    <r>
      <rPr>
        <b/>
        <sz val="11"/>
        <color theme="2"/>
        <rFont val="Arial"/>
        <family val="2"/>
      </rPr>
      <t xml:space="preserve">Definition: </t>
    </r>
    <r>
      <rPr>
        <sz val="11"/>
        <color theme="2"/>
        <rFont val="Arial"/>
        <family val="2"/>
      </rPr>
      <t xml:space="preserve">The mobilisation of finance is understood as other funds leveraged directly by the IKI project through the use of financial mechanisms / financial contributions. Based on the OECD's DAC methodologies on mobilisation, the mobilisation of private and/or public finance can be reported for the following mechanisms: Guarantees, Syndicated loans, Shares in collective investment vehicles, Direct investment in companies, Simple co-financing arrangements, Credit lines
</t>
    </r>
  </si>
  <si>
    <r>
      <t xml:space="preserve">The </t>
    </r>
    <r>
      <rPr>
        <b/>
        <sz val="11"/>
        <color theme="2"/>
        <rFont val="Arial"/>
        <family val="2"/>
      </rPr>
      <t xml:space="preserve">OECD Methodology </t>
    </r>
    <r>
      <rPr>
        <sz val="11"/>
        <color theme="2"/>
        <rFont val="Arial"/>
        <family val="2"/>
      </rPr>
      <t xml:space="preserve">can be accessed through the following link (see Annex 6, p.24): </t>
    </r>
  </si>
  <si>
    <t>https://one.oecd.org/document/DCD/DAC/STAT(2020)44/ADD1/FINAL/en/pdf</t>
  </si>
  <si>
    <t xml:space="preserve">It includes definitions and attribution formulas for all individual mobilisation mechanisms. </t>
  </si>
  <si>
    <t>Volume of private and/or public finance mobilised by IKI projects</t>
  </si>
  <si>
    <t>Planned target value*</t>
  </si>
  <si>
    <t xml:space="preserve">*Please note that the planned target value should reflect mobilisation targets that can be attributed to the IKI. </t>
  </si>
  <si>
    <t>Level of disbursement</t>
  </si>
  <si>
    <t>Committed</t>
  </si>
  <si>
    <t>Disbursed</t>
  </si>
  <si>
    <t>Level of Disbursement</t>
  </si>
  <si>
    <t>Sum of private finance</t>
  </si>
  <si>
    <t>Sum of public finance</t>
  </si>
  <si>
    <t xml:space="preserve">Through which mobilisation mechanism does your project aim to mobilise funds? </t>
  </si>
  <si>
    <r>
      <t>Project finance scenario:</t>
    </r>
    <r>
      <rPr>
        <sz val="11"/>
        <color theme="1"/>
        <rFont val="Arial"/>
        <family val="2"/>
      </rPr>
      <t xml:space="preserve"> Is the IKI mobilisation mechanism linked to another mobilisation mechanisms funded by other development finance institutes or bilateral/multilateral donors? </t>
    </r>
  </si>
  <si>
    <t xml:space="preserve">If yes, please consult the OECD methodology (Annex 6) and provide further information on the specific set-up of the different mobilisation mechanisms: </t>
  </si>
  <si>
    <r>
      <t xml:space="preserve">Total amount of public funding in the mobilisation mechanism: </t>
    </r>
    <r>
      <rPr>
        <sz val="11"/>
        <color theme="1"/>
        <rFont val="Arial"/>
        <family val="2"/>
      </rPr>
      <t xml:space="preserve">To ensure that the mobilised finance reported is fully attributable to the IKI project, please provide information on the total amount of public / official investments in the mechanism. To this end, list all public / official investments by donors / development finance institutions in the mechanism (incl. IKI investments) in </t>
    </r>
    <r>
      <rPr>
        <u/>
        <sz val="11"/>
        <color theme="1"/>
        <rFont val="Arial"/>
        <family val="2"/>
      </rPr>
      <t>chronological order</t>
    </r>
    <r>
      <rPr>
        <sz val="11"/>
        <color theme="1"/>
        <rFont val="Arial"/>
        <family val="2"/>
      </rPr>
      <t xml:space="preserve">. Please use the comments section to indicate whether the funder contributed to the initial funding of the mobilisation mechanism. 
</t>
    </r>
    <r>
      <rPr>
        <u/>
        <sz val="11"/>
        <color theme="1"/>
        <rFont val="Arial"/>
        <family val="2"/>
      </rPr>
      <t>For structured collective investment vehicles (CIV) / funds:</t>
    </r>
    <r>
      <rPr>
        <sz val="11"/>
        <color theme="1"/>
        <rFont val="Arial"/>
        <family val="2"/>
      </rPr>
      <t xml:space="preserve"> Please use the comments section to indicate which tranche the other donors / development finance institutions invested in (i.e. junior or mezzanine/senior). 
</t>
    </r>
    <r>
      <rPr>
        <u/>
        <sz val="11"/>
        <color theme="1"/>
        <rFont val="Arial"/>
        <family val="2"/>
      </rPr>
      <t>For guarantees:</t>
    </r>
    <r>
      <rPr>
        <sz val="11"/>
        <color theme="1"/>
        <rFont val="Arial"/>
        <family val="2"/>
      </rPr>
      <t xml:space="preserve"> Within the section volume of contribution, please report the sum of the public guarantor's exposure. </t>
    </r>
  </si>
  <si>
    <t>Total amount of public investment in the mobilisation mechanism (incl. IKI)</t>
  </si>
  <si>
    <t>Name of funder contributing to the financial mechanism</t>
  </si>
  <si>
    <t>Volume of contribution (in EUR)</t>
  </si>
  <si>
    <t>Volume of contribution (currency of contribution)</t>
  </si>
  <si>
    <t>Year of contribution</t>
  </si>
  <si>
    <t>Comments</t>
  </si>
  <si>
    <t>Currency (e.g. USD, JPY, GBP)</t>
  </si>
  <si>
    <t>Amount</t>
  </si>
  <si>
    <t>Sum of public investment in mobilisation mechanism</t>
  </si>
  <si>
    <t>Calculating IKI shares for specific mobilisation mechanisms</t>
  </si>
  <si>
    <t>You can find calculation templates as well as further required information for a selection of mobilisation mechanisms in this section. In case you mobilise through a different mobilisation mechanism, please consult the OECD's DAC methodologies on mobilisation to ensure that you comply with requirements of OECD and apply the respective attribution formulas.</t>
  </si>
  <si>
    <t>Shares in Collective Investment Vehicles (CIVs)</t>
  </si>
  <si>
    <t xml:space="preserve">Please indicate the total number of official / public investors in the collective investment vehicles (incl. IKI): </t>
  </si>
  <si>
    <t xml:space="preserve">Total number of public investors in riskiest tranche (e.g. junior): </t>
  </si>
  <si>
    <t xml:space="preserve">Total number of public investors in mezzanine / senior tranche: </t>
  </si>
  <si>
    <r>
      <t xml:space="preserve">Attribution formula acc. to OECD methodology: </t>
    </r>
    <r>
      <rPr>
        <sz val="11"/>
        <color theme="1"/>
        <rFont val="Arial"/>
        <family val="2"/>
      </rPr>
      <t>The following table can be used to calculate the IKI shares of public / private mobilisation within a collective investment vehicle. We recommend copying and pasting the table below so you can keep an overview of the calculations of individual IKI shares.</t>
    </r>
  </si>
  <si>
    <r>
      <rPr>
        <b/>
        <sz val="11"/>
        <color theme="2"/>
        <rFont val="Arial"/>
        <family val="2"/>
      </rPr>
      <t>Attribution formula for CIV according to OECD:</t>
    </r>
    <r>
      <rPr>
        <sz val="11"/>
        <color theme="2"/>
        <rFont val="Arial"/>
        <family val="2"/>
      </rPr>
      <t xml:space="preserve">  
Amount mobilised by IKI = (Commitment of investor </t>
    </r>
    <r>
      <rPr>
        <sz val="11"/>
        <color theme="2"/>
        <rFont val="Calibri"/>
        <family val="2"/>
      </rPr>
      <t>×</t>
    </r>
    <r>
      <rPr>
        <sz val="7.7"/>
        <color theme="2"/>
        <rFont val="Arial"/>
        <family val="2"/>
      </rPr>
      <t xml:space="preserve"> </t>
    </r>
    <r>
      <rPr>
        <sz val="11"/>
        <color theme="2"/>
        <rFont val="Arial"/>
        <family val="2"/>
      </rPr>
      <t>50% ÷ No of official junior investors) + (Commitment of investor × 50% × IKI share of total official investments)</t>
    </r>
  </si>
  <si>
    <r>
      <t xml:space="preserve">Calculation: </t>
    </r>
    <r>
      <rPr>
        <sz val="11"/>
        <color theme="1"/>
        <rFont val="Arial"/>
        <family val="2"/>
      </rPr>
      <t>Amount mobilised by IKI in CIVs (IKI investing in junior tranche)</t>
    </r>
  </si>
  <si>
    <t>Mobilisation: Name of investor &amp; year of commitment</t>
  </si>
  <si>
    <t>Total commitment (before attribution)</t>
  </si>
  <si>
    <t>Total disbursement (before attribution)</t>
  </si>
  <si>
    <t>Amount mobilised by IKI: Total commitment</t>
  </si>
  <si>
    <t>Amount mobilised by IKI: Total disbursement</t>
  </si>
  <si>
    <r>
      <t xml:space="preserve">Data on public investors in CIV </t>
    </r>
    <r>
      <rPr>
        <u/>
        <sz val="11"/>
        <color theme="1"/>
        <rFont val="Arial"/>
        <family val="2"/>
      </rPr>
      <t>at time of commitment</t>
    </r>
    <r>
      <rPr>
        <sz val="11"/>
        <color theme="1"/>
        <rFont val="Arial"/>
        <family val="2"/>
      </rPr>
      <t>:</t>
    </r>
  </si>
  <si>
    <t>Number of public investors in riskiest tranche</t>
  </si>
  <si>
    <t>Total public investment in fund (across tranches)</t>
  </si>
  <si>
    <t>IKI investment in fund</t>
  </si>
  <si>
    <t>IKI share</t>
  </si>
  <si>
    <t>Syndicated loans</t>
  </si>
  <si>
    <t>Who is the official arranger of the loan?</t>
  </si>
  <si>
    <r>
      <rPr>
        <b/>
        <sz val="11"/>
        <color theme="2"/>
        <rFont val="Arial"/>
        <family val="2"/>
      </rPr>
      <t>Attribution formulas for syndicated loans according to OECD:</t>
    </r>
    <r>
      <rPr>
        <sz val="11"/>
        <color theme="2"/>
        <rFont val="Arial"/>
        <family val="2"/>
      </rPr>
      <t xml:space="preserve">  
</t>
    </r>
  </si>
  <si>
    <t xml:space="preserve">IKI is the arranger: </t>
  </si>
  <si>
    <t>Amount mobilised by IKI = (Commitmentof investor × 50%) + (Commitment of new donor × 50% × IKI share of total official investment)</t>
  </si>
  <si>
    <r>
      <t xml:space="preserve">IKI is participant and arranger is </t>
    </r>
    <r>
      <rPr>
        <u/>
        <sz val="11"/>
        <color theme="2"/>
        <rFont val="Arial"/>
        <family val="2"/>
      </rPr>
      <t>public</t>
    </r>
    <r>
      <rPr>
        <sz val="11"/>
        <color theme="2"/>
        <rFont val="Arial"/>
        <family val="2"/>
      </rPr>
      <t xml:space="preserve">: </t>
    </r>
  </si>
  <si>
    <t>Amount mobilised by IKI = Commitment of investor × 50% × IKI share of total official investment</t>
  </si>
  <si>
    <r>
      <t xml:space="preserve">IKI is participant and arranger is </t>
    </r>
    <r>
      <rPr>
        <u/>
        <sz val="11"/>
        <color theme="2"/>
        <rFont val="Arial"/>
        <family val="2"/>
      </rPr>
      <t>private</t>
    </r>
    <r>
      <rPr>
        <sz val="11"/>
        <color theme="2"/>
        <rFont val="Arial"/>
        <family val="2"/>
      </rPr>
      <t xml:space="preserve">: </t>
    </r>
  </si>
  <si>
    <t>Amount mobilised by IKI = Commitment of investor × 100% × IKI share of total official investment</t>
  </si>
  <si>
    <r>
      <t xml:space="preserve">Attribution formula acc. to OECD methodology: </t>
    </r>
    <r>
      <rPr>
        <sz val="11"/>
        <color theme="1"/>
        <rFont val="Arial"/>
        <family val="2"/>
      </rPr>
      <t xml:space="preserve">The following tables can be used to calculate the IKI shares of public / private mobilisation through syndicated loans. We recommend copying and pasting the table below so you can keep an overview of the calculations of individual IKI shares. </t>
    </r>
  </si>
  <si>
    <r>
      <t>Calculation:</t>
    </r>
    <r>
      <rPr>
        <sz val="11"/>
        <color theme="1"/>
        <rFont val="Arial"/>
        <family val="2"/>
      </rPr>
      <t xml:space="preserve"> Amount mobilised by IKI in syndicated loans (IKI is arranger) </t>
    </r>
  </si>
  <si>
    <r>
      <t>Calculation:</t>
    </r>
    <r>
      <rPr>
        <sz val="11"/>
        <color theme="1"/>
        <rFont val="Arial"/>
        <family val="2"/>
      </rPr>
      <t xml:space="preserve"> Amount mobilised by IKI in syndicated loans (IKI is participant/arranger is public) </t>
    </r>
  </si>
  <si>
    <r>
      <t>Calculation:</t>
    </r>
    <r>
      <rPr>
        <sz val="11"/>
        <color theme="1"/>
        <rFont val="Arial"/>
        <family val="2"/>
      </rPr>
      <t xml:space="preserve"> Amount mobilised by IKI in syndicated loans (IKI is participant/arranger is private) </t>
    </r>
  </si>
  <si>
    <r>
      <t xml:space="preserve">Data on public investors in syndicated loan </t>
    </r>
    <r>
      <rPr>
        <u/>
        <sz val="11"/>
        <color theme="1"/>
        <rFont val="Arial"/>
        <family val="2"/>
      </rPr>
      <t>at time of commitment</t>
    </r>
    <r>
      <rPr>
        <sz val="11"/>
        <color theme="1"/>
        <rFont val="Arial"/>
        <family val="2"/>
      </rPr>
      <t>:</t>
    </r>
  </si>
  <si>
    <t>Total public investment in syndicated loans</t>
  </si>
  <si>
    <t>IKI investment in syndicated loans</t>
  </si>
  <si>
    <t>Credit lines</t>
  </si>
  <si>
    <t xml:space="preserve">Is the maturity of the credit line longer than that of sub-loans? </t>
  </si>
  <si>
    <t xml:space="preserve">If "yes", you will need to calculate a revolving factor. If "no", you can set the revolving factor at 1. </t>
  </si>
  <si>
    <r>
      <t xml:space="preserve">What is the revolving factor (RF) applicable? </t>
    </r>
    <r>
      <rPr>
        <sz val="11"/>
        <rFont val="Arial"/>
        <family val="2"/>
      </rPr>
      <t xml:space="preserve">Please calculate based on OECD requirements and add calculation in this section. </t>
    </r>
  </si>
  <si>
    <t>What is the average private end-borrowers equity?</t>
  </si>
  <si>
    <t>Currency</t>
  </si>
  <si>
    <r>
      <t xml:space="preserve">Attribution formula acc. to OECD methodology: </t>
    </r>
    <r>
      <rPr>
        <sz val="11"/>
        <color theme="1"/>
        <rFont val="Arial"/>
        <family val="2"/>
      </rPr>
      <t>You can use the following table to calculate IKI shares of the mobilisation through credit lines.</t>
    </r>
  </si>
  <si>
    <r>
      <t>Calculation:</t>
    </r>
    <r>
      <rPr>
        <sz val="11"/>
        <color theme="1"/>
        <rFont val="Arial"/>
        <family val="2"/>
      </rPr>
      <t xml:space="preserve"> Amount mobilised by IKI through credit lines</t>
    </r>
  </si>
  <si>
    <t>If the local financial institution (LFI) is private, please add the amounts mobilised by LFI and end-borrowers (before and after attribution to IKI) and include in the table below in one row. If the LFI is public, please report amounts in separate rows and clearly indicate which mobilised sums are public and which are private.</t>
  </si>
  <si>
    <t>IKI share: mobilisation</t>
  </si>
  <si>
    <t>Amounts mobilised at level of local financial institution (LFI)</t>
  </si>
  <si>
    <t>Is LFI public or private?</t>
  </si>
  <si>
    <t xml:space="preserve">Amounts mobilised at level of end-borrowers </t>
  </si>
  <si>
    <t>Average end-borrower equity</t>
  </si>
  <si>
    <t>Revolving factor</t>
  </si>
  <si>
    <t>Data on public institutions extending credit</t>
  </si>
  <si>
    <t>Total credit extended by public institutions in the credit line</t>
  </si>
  <si>
    <t>Credit extended by the IKI for the credit line</t>
  </si>
  <si>
    <t>Simple co-financing arrangements</t>
  </si>
  <si>
    <r>
      <t xml:space="preserve">Attribution formula acc. to OECD methodology: </t>
    </r>
    <r>
      <rPr>
        <sz val="11"/>
        <color theme="1"/>
        <rFont val="Arial"/>
        <family val="2"/>
      </rPr>
      <t xml:space="preserve">If the IKI project is not the only public institution investing into the co-financing instrument to mobilise funds from others, please calculate the IKI share </t>
    </r>
    <r>
      <rPr>
        <i/>
        <sz val="11"/>
        <color theme="1"/>
        <rFont val="Arial"/>
        <family val="2"/>
      </rPr>
      <t>pro rata</t>
    </r>
    <r>
      <rPr>
        <sz val="11"/>
        <color theme="1"/>
        <rFont val="Arial"/>
        <family val="2"/>
      </rPr>
      <t>.</t>
    </r>
  </si>
  <si>
    <r>
      <t>Calculation:</t>
    </r>
    <r>
      <rPr>
        <sz val="11"/>
        <color theme="1"/>
        <rFont val="Arial"/>
        <family val="2"/>
      </rPr>
      <t xml:space="preserve"> Amount mobilised by IKI through co-financing arrangements</t>
    </r>
  </si>
  <si>
    <t>Data on other public instutions investing into the co-financing instrument</t>
  </si>
  <si>
    <t>Total volume of public investment in co-financing instrument</t>
  </si>
  <si>
    <t>Volume of co-financing by IKI</t>
  </si>
  <si>
    <t>Guarantees</t>
  </si>
  <si>
    <t xml:space="preserve">Is your project the only public guarantor for the respective investment? </t>
  </si>
  <si>
    <t xml:space="preserve">If "yes", you can report 100% of the face value covered by the guarantee (irrespective of exposure value of the guarantee). If "no", the amount mobilised (i.e. face value covered by the guarantee) is attributed pro-rata among all public guarantors. </t>
  </si>
  <si>
    <r>
      <t>Calculation:</t>
    </r>
    <r>
      <rPr>
        <sz val="11"/>
        <color theme="1"/>
        <rFont val="Arial"/>
        <family val="2"/>
      </rPr>
      <t xml:space="preserve"> Amount mobilised by IKI through guarantees (in case of co-guarantees)</t>
    </r>
  </si>
  <si>
    <t>Total commitment (face value covered by guarantee before attribution)</t>
  </si>
  <si>
    <t>Total disbursement (face value covered by guarantee before attribution)</t>
  </si>
  <si>
    <t>Data on other public instutions investing into guarantee instrument</t>
  </si>
  <si>
    <t>Total volume of public investment in guarantee instrument</t>
  </si>
  <si>
    <t>IKI investment in guarantee instrument</t>
  </si>
  <si>
    <t>Other mobilisation mechanism</t>
  </si>
  <si>
    <t xml:space="preserve">If you mobilise private or public finance through one of the other OECD's mobilisation mechanisms, please specify here how you calculate IKI shares with reference to the OECD's DAC methodologies on mobilisation. </t>
  </si>
  <si>
    <t>You can use the cells here to make your own calculations</t>
  </si>
  <si>
    <t>Monitoring mobilisation within the mobilisation mechanism</t>
  </si>
  <si>
    <t xml:space="preserve">Please use the table below to report on the current status of mobilisation. In doing so, please make sure to consult the IKI's Guidelines on Project Planning and Monitoring. The table should be updated on a rolling basis. </t>
  </si>
  <si>
    <t xml:space="preserve">Please consider the following when updating the table: </t>
  </si>
  <si>
    <t xml:space="preserve">Each row should reflect one commitment by an actor. Consequently, in the case where one actor makes more than one commitment to contribute finances during the project, these should be noted down in separated rows. </t>
  </si>
  <si>
    <t xml:space="preserve">In case you cannot provide the name of an investor or donor, provide an anonymous label. </t>
  </si>
  <si>
    <t xml:space="preserve">Note that commitments might be disbursed over consecutive years. We consequently ask you to update numbers on a rolling basis within your monitoring. In cases the amounts committed are fully disbursed, </t>
  </si>
  <si>
    <t xml:space="preserve">the respective numbers in the table should be the same (e.g. Committed: 100,000 EUR, Disbursed: 100,000 EUR). </t>
  </si>
  <si>
    <t xml:space="preserve">Enter the amounts mobilised by IKI as calculated using the applicable OECD formula. </t>
  </si>
  <si>
    <t xml:space="preserve">In cases where the project mobilises multiple similar small scale volumes (e.g. in the case of co-financing of housing renovations by homeowners), these can be monitored in one row. </t>
  </si>
  <si>
    <t>Please use the comment box to indicate how many individual contributions are subsumed there.</t>
  </si>
  <si>
    <t xml:space="preserve">The sector selection is based on the OECD-DAC CRS Codes. To faciliate selection, you can see the full list in sheet SI 5 | 3. You can copy-paste the sector from this list. Alternatively, you can use the dropdown menu. </t>
  </si>
  <si>
    <t xml:space="preserve">With regards to the recipient, select country, if the recipient is one specific country. Select regional, if the recipients are based in more than one country in one region. </t>
  </si>
  <si>
    <t>Select global, if recipients comprise multiple regions or are situated at multilateral level.</t>
  </si>
  <si>
    <t>Donor / Investor</t>
  </si>
  <si>
    <t>Private or public finance</t>
  </si>
  <si>
    <t>Geographic origins of funds</t>
  </si>
  <si>
    <t xml:space="preserve">Recipient </t>
  </si>
  <si>
    <t xml:space="preserve">If country, please specify  </t>
  </si>
  <si>
    <t xml:space="preserve">Primary focus </t>
  </si>
  <si>
    <t xml:space="preserve">Year of commitment </t>
  </si>
  <si>
    <t>Volume of committed investment (total, before attribution)</t>
  </si>
  <si>
    <t xml:space="preserve">Latest year of disburse-ment </t>
  </si>
  <si>
    <t>Volume of disbursed investment (total, before attribution)</t>
  </si>
  <si>
    <r>
      <rPr>
        <b/>
        <sz val="11"/>
        <color theme="1"/>
        <rFont val="Arial"/>
        <family val="2"/>
      </rPr>
      <t>CIVs / Funds:</t>
    </r>
    <r>
      <rPr>
        <sz val="11"/>
        <color theme="1"/>
        <rFont val="Arial"/>
        <family val="2"/>
      </rPr>
      <t xml:space="preserve"> Investment into junior or mezzanine/senior tranche? </t>
    </r>
  </si>
  <si>
    <r>
      <rPr>
        <b/>
        <sz val="11"/>
        <color theme="1"/>
        <rFont val="Arial"/>
        <family val="2"/>
      </rPr>
      <t>Sector</t>
    </r>
    <r>
      <rPr>
        <sz val="11"/>
        <color theme="1"/>
        <rFont val="Arial"/>
        <family val="2"/>
      </rPr>
      <t xml:space="preserve"> 
(based on OECD DAC CRS Codes)</t>
    </r>
  </si>
  <si>
    <r>
      <rPr>
        <b/>
        <sz val="11"/>
        <color theme="1"/>
        <rFont val="Arial"/>
        <family val="2"/>
      </rPr>
      <t>Comments</t>
    </r>
    <r>
      <rPr>
        <sz val="11"/>
        <color theme="1"/>
        <rFont val="Arial"/>
        <family val="2"/>
      </rPr>
      <t xml:space="preserve"> (if any) </t>
    </r>
  </si>
  <si>
    <t>Amount mobilised by IKI (EUR)</t>
  </si>
  <si>
    <t>Insert rows here</t>
  </si>
  <si>
    <t>SI 5 | 2: Catalysed Finance</t>
  </si>
  <si>
    <r>
      <t xml:space="preserve">Introduction: </t>
    </r>
    <r>
      <rPr>
        <sz val="11"/>
        <color theme="0"/>
        <rFont val="Arial"/>
        <family val="2"/>
      </rPr>
      <t xml:space="preserve">Catalysed finance </t>
    </r>
  </si>
  <si>
    <t xml:space="preserve">Please use this sheet to estimate and monitor the contributions of the project with regards to the volume of private and / or public finance that should be mobilised by the project. </t>
  </si>
  <si>
    <r>
      <rPr>
        <b/>
        <sz val="11"/>
        <color theme="2"/>
        <rFont val="Arial"/>
        <family val="2"/>
      </rPr>
      <t xml:space="preserve">Definition of catalysed finance: </t>
    </r>
    <r>
      <rPr>
        <sz val="11"/>
        <color theme="2"/>
        <rFont val="Arial"/>
        <family val="2"/>
      </rPr>
      <t xml:space="preserve">The catalysation of finance is understood as other funds leveraged indirectly by the IKI project through the use of technical assistance and / or capacity development measures. The technical assistance measures implemented by the project must be clearly linked to the investments made. 
</t>
    </r>
  </si>
  <si>
    <t>Volume of private and/or public finance catalysed by IKI projects</t>
  </si>
  <si>
    <r>
      <rPr>
        <b/>
        <sz val="11"/>
        <color theme="1"/>
        <rFont val="Arial"/>
        <family val="2"/>
      </rPr>
      <t>Mechanisms for catalysing finance:</t>
    </r>
    <r>
      <rPr>
        <sz val="11"/>
        <color theme="1"/>
        <rFont val="Arial"/>
        <family val="2"/>
      </rPr>
      <t xml:space="preserve"> Please describe the project’s technical assistance measures that should lead to a catalysation of finance differentiated by public finance and private finance. In doing so, please indicate the causal assumption (i.e. why is it assumed that technical assistance measures will facilitate the leveraging of additional funds?) and the extent of influence of the technical assistance measure in leveraging this finance (i.e. do the measures substantially, moderately or marginally contribute to the leveraging?)</t>
    </r>
  </si>
  <si>
    <t xml:space="preserve">Technical assistance measures used for catalysing private finance (incl. causal assumptions and extent of influence): </t>
  </si>
  <si>
    <r>
      <t xml:space="preserve">Technical assistance measures used for catalysing public finance </t>
    </r>
    <r>
      <rPr>
        <sz val="11"/>
        <color theme="1"/>
        <rFont val="Arial"/>
        <family val="2"/>
        <scheme val="minor"/>
      </rPr>
      <t xml:space="preserve">(incl. causal assumptions and extent of influence): </t>
    </r>
  </si>
  <si>
    <t xml:space="preserve">Other actors: </t>
  </si>
  <si>
    <t xml:space="preserve">Do other actors facilitate the catalysation of finance through additional technical assistance measures? </t>
  </si>
  <si>
    <t xml:space="preserve">If yes, please briefly describe which other actors contribute to the catalysation of finance reported here by the project. This can also include other donors, funds or climate action / biodiversity programmes who contribute funds to your project's technical assistance measures. Please indicate the scope of their contribution and the technical assistance measures employed by them in order to indicate whether the catalysation is fully or partially attributable to the project and IKI funds. </t>
  </si>
  <si>
    <t xml:space="preserve">Monitoring financial flows </t>
  </si>
  <si>
    <t>In cases where the project mobilises multiple similar small scale volumes, these can be monitored in one row. Please use the comment box to indicate how many individual contributions are subsumed there.</t>
  </si>
  <si>
    <t>Volume of committed investment</t>
  </si>
  <si>
    <t>Sector 
(based on OECD DAC CRS Codes)</t>
  </si>
  <si>
    <t xml:space="preserve">Comments (if any) </t>
  </si>
  <si>
    <t xml:space="preserve">SI 5 | 3: List of sectors </t>
  </si>
  <si>
    <t>Introduction</t>
  </si>
  <si>
    <t xml:space="preserve">In the following you can find the full sector list to be used for sheets SI 5 | 1 and SI 5 | 2 for indicating the sector when monitoring leveraged finance. </t>
  </si>
  <si>
    <t>List of sectors (CRS codes)</t>
  </si>
  <si>
    <t xml:space="preserve">Tip: You can navigate the list most easily by using the filter and search function. You can also use the keyword combination "Ctr+F" to search for the appropriate code.  </t>
  </si>
  <si>
    <t>Topic</t>
  </si>
  <si>
    <t>Associated CRS codes to be used for sector allocation</t>
  </si>
  <si>
    <t>Education, Level Unspecified</t>
  </si>
  <si>
    <t>11110 Education policy and administrative management</t>
  </si>
  <si>
    <t>11120 Education facilities and training</t>
  </si>
  <si>
    <t>11130 Teacher training</t>
  </si>
  <si>
    <t>11182 Educational research</t>
  </si>
  <si>
    <t>Basic Education</t>
  </si>
  <si>
    <t>11220 Primary education</t>
  </si>
  <si>
    <t>11230 Basic life skills for adults</t>
  </si>
  <si>
    <t>11231 Basic life skills for youth</t>
  </si>
  <si>
    <t>11232 Primary education equivalent for adults</t>
  </si>
  <si>
    <t>11240 Early childhood education</t>
  </si>
  <si>
    <t>11250 School feeding</t>
  </si>
  <si>
    <t>11260 Lower secondary education</t>
  </si>
  <si>
    <t>Secondary Education</t>
  </si>
  <si>
    <t>11320 Upper Secondary Education</t>
  </si>
  <si>
    <t>11330 Vocational training</t>
  </si>
  <si>
    <t>Post-Secondary Education</t>
  </si>
  <si>
    <t>11420 Higher education</t>
  </si>
  <si>
    <t>11430 Advanced technical and managerial training</t>
  </si>
  <si>
    <t>Health, General</t>
  </si>
  <si>
    <t>12110 Health policy and administrative management</t>
  </si>
  <si>
    <t>12181 Medical education/training</t>
  </si>
  <si>
    <t>12182 Medical research</t>
  </si>
  <si>
    <t>12191 Medical services</t>
  </si>
  <si>
    <t>Basic Health</t>
  </si>
  <si>
    <t>12220 Basic health care</t>
  </si>
  <si>
    <t>12230 Basic health infrastructure</t>
  </si>
  <si>
    <t>12240 Basic nutrition</t>
  </si>
  <si>
    <t>12250 Infectious disease control</t>
  </si>
  <si>
    <t>12261 Health education</t>
  </si>
  <si>
    <t>12262 Malaria control</t>
  </si>
  <si>
    <t>12263 Tuberculosis control</t>
  </si>
  <si>
    <t>12264 COVID-19 control</t>
  </si>
  <si>
    <t>12281 Health personnel development</t>
  </si>
  <si>
    <t>Non-communicable diseases (NCDs)</t>
  </si>
  <si>
    <t>12310 NCDs control, general</t>
  </si>
  <si>
    <t>12320 Tobacco use control</t>
  </si>
  <si>
    <t>12330 Control of harmful use of alcohol and drugs</t>
  </si>
  <si>
    <t>12340 Promotion of mental health and well-being </t>
  </si>
  <si>
    <t>12350 Other prevention and treatment of NCDs</t>
  </si>
  <si>
    <t>12382 Research for prevention and control of NCDs</t>
  </si>
  <si>
    <t>Population Policies/Programmes &amp; Reproductive Health</t>
  </si>
  <si>
    <t>13010 Population policy and administrative management</t>
  </si>
  <si>
    <t>13096 Population statistics and data</t>
  </si>
  <si>
    <t>13020 Reproductive health care</t>
  </si>
  <si>
    <t>13030 Family planning</t>
  </si>
  <si>
    <t>13040 STD control including HIV/AIDS</t>
  </si>
  <si>
    <t>13081 Personnel development for population and reproductive health</t>
  </si>
  <si>
    <t>Water Supply &amp; Sanitation</t>
  </si>
  <si>
    <t>14010 Water sector policy and administrative management</t>
  </si>
  <si>
    <t>14015 Water resources conservation (including data collection)</t>
  </si>
  <si>
    <t>14020 Water supply and sanitation - large systems</t>
  </si>
  <si>
    <t>14021 Water supply - large systems</t>
  </si>
  <si>
    <t>14022 Sanitation - large systems</t>
  </si>
  <si>
    <t>14030 Basic drinking water supply and basic sanitation</t>
  </si>
  <si>
    <t>14031 Basic drinking water supply</t>
  </si>
  <si>
    <t>14032 Basic sanitation</t>
  </si>
  <si>
    <t>14040 River basins development</t>
  </si>
  <si>
    <t>14050 Waste management/disposal</t>
  </si>
  <si>
    <t>14081 Education and training in water supply and sanitation</t>
  </si>
  <si>
    <t>Government &amp; Civil Society</t>
  </si>
  <si>
    <t>15110 Public sector policy and administrative management</t>
  </si>
  <si>
    <t>15121 Foreign affairs</t>
  </si>
  <si>
    <t>15122 Diplomatic missions</t>
  </si>
  <si>
    <t>15123 Administration of developing countries' foreign aid</t>
  </si>
  <si>
    <t>15124 General personnel services</t>
  </si>
  <si>
    <t>15126 Other general public services</t>
  </si>
  <si>
    <t>15127 National monitoring and evaluation</t>
  </si>
  <si>
    <t>15143 Meteorological services</t>
  </si>
  <si>
    <t>15144 National standards development</t>
  </si>
  <si>
    <t>15154 Executive office</t>
  </si>
  <si>
    <t>15196 Government and civil society statistics and data</t>
  </si>
  <si>
    <t>15111 Public finance management (PFM)</t>
  </si>
  <si>
    <t>15117 Budget planning</t>
  </si>
  <si>
    <t>15118 National audit</t>
  </si>
  <si>
    <t>15119 Debt and aid management</t>
  </si>
  <si>
    <t>15112 Decentralisation and support to subnational government</t>
  </si>
  <si>
    <t>15128 Local government finance</t>
  </si>
  <si>
    <t>15129 Other central transfers to institutions</t>
  </si>
  <si>
    <t>15185 Local government administration</t>
  </si>
  <si>
    <t>15113 Anti-corruption organisations and institutions</t>
  </si>
  <si>
    <t>15114 Domestic revenue mobilisation</t>
  </si>
  <si>
    <t>15116 Tax collection</t>
  </si>
  <si>
    <t>15155 Tax policy and administration support</t>
  </si>
  <si>
    <t>15156 Other non-tax revenue mobilisation</t>
  </si>
  <si>
    <t>15125 Public Procurement</t>
  </si>
  <si>
    <t>15130 Legal and judicial development</t>
  </si>
  <si>
    <t>15131 Justice, law and order policy, planning and administration</t>
  </si>
  <si>
    <t>15132 Police</t>
  </si>
  <si>
    <t>15133 Fire and rescue services</t>
  </si>
  <si>
    <t>15134 Judicial affairs</t>
  </si>
  <si>
    <t>15135 Ombudsman</t>
  </si>
  <si>
    <t>15136 Immigration</t>
  </si>
  <si>
    <t>15137 Prisons</t>
  </si>
  <si>
    <t>15142 Macroeconomic policy</t>
  </si>
  <si>
    <t>15150 Democratic participation and civil society</t>
  </si>
  <si>
    <t>15151 Elections</t>
  </si>
  <si>
    <t>15152 Legislatures and political parties</t>
  </si>
  <si>
    <t>15153 Media and free flow of information</t>
  </si>
  <si>
    <t>15160 Human rights</t>
  </si>
  <si>
    <t>15170 Women's rights organisations and movements, and government institutions</t>
  </si>
  <si>
    <t>15180 Ending violence against women and girls</t>
  </si>
  <si>
    <t>15190 Facilitation of orderly, safe, regular and responsible migration and mobility</t>
  </si>
  <si>
    <t>Conflict, Peace &amp; Security</t>
  </si>
  <si>
    <t>15210 Security system management and reform</t>
  </si>
  <si>
    <t>15220 Civilian peace-building, conflict prevention and resolution</t>
  </si>
  <si>
    <t>15230 Participation in international peacekeeping operations</t>
  </si>
  <si>
    <t>15240 Reintegration and SALW control</t>
  </si>
  <si>
    <t>15250 Removal of land mines and explosive remnants of war</t>
  </si>
  <si>
    <t>15261 Child soldiers (prevention and demobilisation)</t>
  </si>
  <si>
    <t>Other Social Infrastructure &amp; Services</t>
  </si>
  <si>
    <t>16010 Social Protection</t>
  </si>
  <si>
    <t>16011 Social protection and welfare services policy, planning and administration</t>
  </si>
  <si>
    <t>16012 Social security (excl pensions)</t>
  </si>
  <si>
    <t>16013 General pensions</t>
  </si>
  <si>
    <t>16014 Civil service pensions</t>
  </si>
  <si>
    <t>16015 Social services (incl youth development and women+ children)</t>
  </si>
  <si>
    <t>16020 Employment creation</t>
  </si>
  <si>
    <t>16030 Housing policy and administrative management</t>
  </si>
  <si>
    <t>16040 Low-cost housing</t>
  </si>
  <si>
    <t>16050 Multisector aid for basic social services</t>
  </si>
  <si>
    <t>16061 Culture and recreation</t>
  </si>
  <si>
    <t>16065 Recreation and sport</t>
  </si>
  <si>
    <t>16066 Culture</t>
  </si>
  <si>
    <t>16062 Statistical capacity building</t>
  </si>
  <si>
    <t>16063 Narcotics control</t>
  </si>
  <si>
    <t>16064 Social mitigation of HIV/AIDS</t>
  </si>
  <si>
    <t>16070 Labour rights</t>
  </si>
  <si>
    <t>16080 Social dialogue</t>
  </si>
  <si>
    <t>Transport &amp; Storage</t>
  </si>
  <si>
    <t>21010 Transport policy and administrative management</t>
  </si>
  <si>
    <t>21011 Transport policy, planning and administration</t>
  </si>
  <si>
    <t>21012 Public transport services</t>
  </si>
  <si>
    <t>21013 Transport regulation</t>
  </si>
  <si>
    <t>21020 Road transport</t>
  </si>
  <si>
    <t>21021 Feeder road construction</t>
  </si>
  <si>
    <t>21022 Feeder road maintenance</t>
  </si>
  <si>
    <t>21023 National road construction</t>
  </si>
  <si>
    <t>21024 National road maintenance</t>
  </si>
  <si>
    <t>21030 Rail transport</t>
  </si>
  <si>
    <t>21040 Water transport</t>
  </si>
  <si>
    <t>21050 Air transport</t>
  </si>
  <si>
    <t>21061 Storage</t>
  </si>
  <si>
    <t>21081 Education and training in transport and storage</t>
  </si>
  <si>
    <t>Communications</t>
  </si>
  <si>
    <t>22010 Communications policy and administrative management</t>
  </si>
  <si>
    <t>22011 Communications policy, planning and administration</t>
  </si>
  <si>
    <t>22012 Postal services</t>
  </si>
  <si>
    <t>22013 Information services</t>
  </si>
  <si>
    <t>22020 Telecommunications</t>
  </si>
  <si>
    <t>22030 Radio/television/print media</t>
  </si>
  <si>
    <t>22040 Information and communication technology (ICT)</t>
  </si>
  <si>
    <t>Energy Policy</t>
  </si>
  <si>
    <t>23110 Energy policy and administrative management</t>
  </si>
  <si>
    <t>23111 Energy sector policy, planning and administration</t>
  </si>
  <si>
    <t>23112 Energy regulation</t>
  </si>
  <si>
    <t>23181 Energy education/training</t>
  </si>
  <si>
    <t>23182 Energy research</t>
  </si>
  <si>
    <t>23183 Energy conservation and demand-side efficiency</t>
  </si>
  <si>
    <t>Energy generation, renewable sources</t>
  </si>
  <si>
    <t>23210 Energy generation, renewable sources - multiple technologies</t>
  </si>
  <si>
    <t>23220 Hydro-electric power plants</t>
  </si>
  <si>
    <t>23230 Solar energy for centralised grids</t>
  </si>
  <si>
    <t>23231 Solar energy for isolated grids and standalone systems</t>
  </si>
  <si>
    <t>23232 Solar energy - thermal applications</t>
  </si>
  <si>
    <t>23240 Wind energy</t>
  </si>
  <si>
    <t>23250 Marine energy</t>
  </si>
  <si>
    <t>23260 Geothermal energy</t>
  </si>
  <si>
    <t>23270 Biofuel-fired power plants</t>
  </si>
  <si>
    <t>Energy generation, non-renewable sources</t>
  </si>
  <si>
    <t>23310 Energy generation, non-renewable sources, unspecified</t>
  </si>
  <si>
    <t>23320 Coal-fired electric power plants</t>
  </si>
  <si>
    <t>23330 Oil-fired electric power plants</t>
  </si>
  <si>
    <t>23340 Natural gas-fired electric power plants</t>
  </si>
  <si>
    <t>23350 Fossil fuel electric power plants with carbon capture and storage (CCS)</t>
  </si>
  <si>
    <t>23360 Non-renewable waste-fired electric power plants</t>
  </si>
  <si>
    <t>Hybrid energy plants</t>
  </si>
  <si>
    <t>23410 Hybrid energy electric power plants</t>
  </si>
  <si>
    <t>Nuclear energy plants</t>
  </si>
  <si>
    <t>23510 Nuclear energy electric power plants and nuclear safety</t>
  </si>
  <si>
    <t>Energy distribution</t>
  </si>
  <si>
    <t>23610 Heat plants</t>
  </si>
  <si>
    <t>23620 District heating and cooling</t>
  </si>
  <si>
    <t>23630 Electric power transmission and distribution (centralised grids)</t>
  </si>
  <si>
    <t>23631 Electric power transmission and distribution (isolated mini-grids)</t>
  </si>
  <si>
    <t>23640 Retail gas distribution</t>
  </si>
  <si>
    <t>23641 Retail distribution of liquid or solid fossil fuels</t>
  </si>
  <si>
    <t>23642 Electric mobility infrastructures</t>
  </si>
  <si>
    <t>Banking &amp; Financial Services</t>
  </si>
  <si>
    <t>24010 Financial policy and administrative management</t>
  </si>
  <si>
    <t>24020 Monetary institutions</t>
  </si>
  <si>
    <t>24030 Formal sector financial intermediaries</t>
  </si>
  <si>
    <t>24040 Informal/semi-formal financial intermediaries</t>
  </si>
  <si>
    <t>24050 Remittance facilitation, promotion and optimisation</t>
  </si>
  <si>
    <t>24081 Education/training in banking and financial services</t>
  </si>
  <si>
    <t>Business &amp; Other Services</t>
  </si>
  <si>
    <t>25010 Business policy and administration</t>
  </si>
  <si>
    <t>25020 Privatisation</t>
  </si>
  <si>
    <t>25030 Business development services</t>
  </si>
  <si>
    <t>25040 Responsible business conduct</t>
  </si>
  <si>
    <t>Agriculture</t>
  </si>
  <si>
    <t>31110 Agricultural policy and administrative management</t>
  </si>
  <si>
    <t>31120 Agricultural development</t>
  </si>
  <si>
    <t>31130 Agricultural land resources</t>
  </si>
  <si>
    <t>31140 Agricultural water resources</t>
  </si>
  <si>
    <t>31150 Agricultural inputs</t>
  </si>
  <si>
    <t>31161 Food crop production</t>
  </si>
  <si>
    <t>31162 Industrial crops/export crops</t>
  </si>
  <si>
    <t>31163 Livestock</t>
  </si>
  <si>
    <t>31164 Agrarian reform</t>
  </si>
  <si>
    <t>31165 Agricultural alternative development</t>
  </si>
  <si>
    <t>31166 Agricultural extension</t>
  </si>
  <si>
    <t>31181 Agricultural education/training</t>
  </si>
  <si>
    <t>31182 Agricultural research</t>
  </si>
  <si>
    <t>31191 Agricultural services</t>
  </si>
  <si>
    <t>31192 Plant and post-harvest protection and pest control</t>
  </si>
  <si>
    <t>31193 Agricultural financial services</t>
  </si>
  <si>
    <t>31194 Agricultural co-operatives</t>
  </si>
  <si>
    <t>31195 Livestock/veterinary services</t>
  </si>
  <si>
    <t>Forestry</t>
  </si>
  <si>
    <t>31210 Forestry policy and administrative management</t>
  </si>
  <si>
    <t>31220 Forestry development</t>
  </si>
  <si>
    <t>31261 Fuelwood/charcoal</t>
  </si>
  <si>
    <t>31281 Forestry education/training</t>
  </si>
  <si>
    <t>31282 Forestry research</t>
  </si>
  <si>
    <t>31291 Forestry services</t>
  </si>
  <si>
    <t>Fishing</t>
  </si>
  <si>
    <t>31310 Fishing policy and administrative management</t>
  </si>
  <si>
    <t>31320 Fishery development</t>
  </si>
  <si>
    <t>31381 Fishery education/training</t>
  </si>
  <si>
    <t>31382 Fishery research</t>
  </si>
  <si>
    <t>31391 Fishery services</t>
  </si>
  <si>
    <t>Industry</t>
  </si>
  <si>
    <t>32110 Industrial policy and administrative management</t>
  </si>
  <si>
    <t>32120 Industrial development</t>
  </si>
  <si>
    <t>32130 Small and medium-sized enterprises (SME) development</t>
  </si>
  <si>
    <t>32140 Cottage industries and handicraft</t>
  </si>
  <si>
    <t>32161 Agro-industries</t>
  </si>
  <si>
    <t>32162 Forest industries</t>
  </si>
  <si>
    <t>32163 Textiles, leather and substitutes</t>
  </si>
  <si>
    <t>32164 Chemicals</t>
  </si>
  <si>
    <t>32165 Fertilizer plants</t>
  </si>
  <si>
    <t>32166 Cement/lime/plaster</t>
  </si>
  <si>
    <t>32167 Energy manufacturing (fossil fuels)</t>
  </si>
  <si>
    <t>32168 Pharmaceutical production</t>
  </si>
  <si>
    <t>32169 Basic metal industries</t>
  </si>
  <si>
    <t>32170 Non-ferrous metal industries</t>
  </si>
  <si>
    <t>32171 Engineering</t>
  </si>
  <si>
    <t>32172 Transport equipment industry</t>
  </si>
  <si>
    <t>32173 Modern biofuels manufacturing</t>
  </si>
  <si>
    <t>32174 Clean cooking appliances manufacturing</t>
  </si>
  <si>
    <t>32182 Technological research and development</t>
  </si>
  <si>
    <t>Mineral Resources &amp; Mining</t>
  </si>
  <si>
    <t>32210 Mineral/mining policy and administrative management</t>
  </si>
  <si>
    <t>32220 Mineral prospection and exploration</t>
  </si>
  <si>
    <t>32261 Coal</t>
  </si>
  <si>
    <t>32262 Oil and gas (upstream)</t>
  </si>
  <si>
    <t>32263 Ferrous metals</t>
  </si>
  <si>
    <t>32264 Nonferrous metals</t>
  </si>
  <si>
    <t>32265 Precious metals/materials</t>
  </si>
  <si>
    <t>32266 Industrial minerals</t>
  </si>
  <si>
    <t>32267 Fertilizer minerals</t>
  </si>
  <si>
    <t>32268 Offshore minerals</t>
  </si>
  <si>
    <t>Construction</t>
  </si>
  <si>
    <t>32310 Construction policy and administrative management</t>
  </si>
  <si>
    <t>Trade Policies &amp; Regulations</t>
  </si>
  <si>
    <t>33110 Trade policy and administrative management</t>
  </si>
  <si>
    <t>33120 Trade facilitation</t>
  </si>
  <si>
    <t>33130 Regional trade agreements (RTAs)</t>
  </si>
  <si>
    <t>33140 Multilateral trade negotiations</t>
  </si>
  <si>
    <t>33150 Trade-related adjustment</t>
  </si>
  <si>
    <t>33181 Trade education/training</t>
  </si>
  <si>
    <t>Tourism</t>
  </si>
  <si>
    <t>33210 Tourism policy and administrative management</t>
  </si>
  <si>
    <t>General Environment Protection</t>
  </si>
  <si>
    <t>41010 Environmental policy and administrative management</t>
  </si>
  <si>
    <t>41020 Biosphere protection</t>
  </si>
  <si>
    <t>41030 Biodiversity</t>
  </si>
  <si>
    <t>41040 Site preservation</t>
  </si>
  <si>
    <t>41081 Environmental education/training</t>
  </si>
  <si>
    <t>41082 Environmental research</t>
  </si>
  <si>
    <t>Other Multisector</t>
  </si>
  <si>
    <t>43010 Multisector aid</t>
  </si>
  <si>
    <t>43030 Urban development and management</t>
  </si>
  <si>
    <t>43031 Urban land policy and management</t>
  </si>
  <si>
    <t>43032 Urban development</t>
  </si>
  <si>
    <t>43040 Rural development</t>
  </si>
  <si>
    <t>43041 Rural land policy and management</t>
  </si>
  <si>
    <t>43042 Rural development</t>
  </si>
  <si>
    <t>43050 Non-agricultural alternative development</t>
  </si>
  <si>
    <t>43060 Disaster Risk Reduction</t>
  </si>
  <si>
    <t>43071 Food security policy and administrative management</t>
  </si>
  <si>
    <t>43072 Household food security programmes</t>
  </si>
  <si>
    <t>43073 Food safety and quality</t>
  </si>
  <si>
    <t>43081 Multisector education/training</t>
  </si>
  <si>
    <t>43082 Research/scientific institutions</t>
  </si>
  <si>
    <t>General Budget Support</t>
  </si>
  <si>
    <t>51010 General budget support-related aid</t>
  </si>
  <si>
    <t>Development Food Assistance</t>
  </si>
  <si>
    <t>52010 Food assistance</t>
  </si>
  <si>
    <t>Other Commodity Assistance</t>
  </si>
  <si>
    <t>53030 Import support (capital goods)</t>
  </si>
  <si>
    <t>53040 Import support (commodities)</t>
  </si>
  <si>
    <t>Action Relating to Debt</t>
  </si>
  <si>
    <t>60010 Action relating to debt</t>
  </si>
  <si>
    <t>60020 Debt forgiveness</t>
  </si>
  <si>
    <t>60030 Relief of multilateral debt</t>
  </si>
  <si>
    <t>60040 Rescheduling and refinancing</t>
  </si>
  <si>
    <t>60061 Debt for development swap</t>
  </si>
  <si>
    <t>60062 Other debt swap</t>
  </si>
  <si>
    <t>60063 Debt buy-back</t>
  </si>
  <si>
    <t>Emergency Response</t>
  </si>
  <si>
    <t xml:space="preserve">72010 Material relief assistance and services </t>
  </si>
  <si>
    <t>72011 Basic Health Care Services in Emergencies</t>
  </si>
  <si>
    <t>72012 Education in emergencies</t>
  </si>
  <si>
    <t>72040 Emergency food assistance</t>
  </si>
  <si>
    <t>72050 Relief co-ordination and support services</t>
  </si>
  <si>
    <t>Reconstruction Relief &amp; Rehabilitation</t>
  </si>
  <si>
    <t>73010 Immediate post-emergency reconstruction and rehabilitation</t>
  </si>
  <si>
    <t>Disaster Prevention &amp; Preparedness</t>
  </si>
  <si>
    <t>74020 Multi-hazard response preparedness</t>
  </si>
  <si>
    <t>Administrative Costs of Donors</t>
  </si>
  <si>
    <t>91010 Administrative costs (non-sector allocable)</t>
  </si>
  <si>
    <t>Refugees in Donor Countries</t>
  </si>
  <si>
    <t>93010 Refugees/asylum seekers  in donor countries (non-sector allocable)</t>
  </si>
  <si>
    <t xml:space="preserve">93011 Refugees/asylum seekers in donor countries - food and shelter </t>
  </si>
  <si>
    <t>93012 Refugees/asylum seekers in donor countries - training</t>
  </si>
  <si>
    <t>93013 Refugees/asylum seekers in donor countries - health</t>
  </si>
  <si>
    <t>93014 Refugees/asylum seekers in donor countries - other temporary sustenance</t>
  </si>
  <si>
    <t>93015 Refugees/asylum seekers in donor countries - voluntary repatriation</t>
  </si>
  <si>
    <t>93016 Refugees/asylum seekers in donor countries - transport</t>
  </si>
  <si>
    <t>93017 Refugees/asylum seekers in donor countries - rescue at sea</t>
  </si>
  <si>
    <t>93018 Refugees/asylum seekers in donor countries - administrative costs</t>
  </si>
  <si>
    <t>Unallocated / Unspecified</t>
  </si>
  <si>
    <t>99810 Sectors not specified</t>
  </si>
  <si>
    <t>99820 Promotion of development awareness (non-sector allocable)</t>
  </si>
  <si>
    <t xml:space="preserve">Background calculations </t>
  </si>
  <si>
    <t>Information</t>
  </si>
  <si>
    <t>For Sheet</t>
  </si>
  <si>
    <t xml:space="preserve">Basic Data </t>
  </si>
  <si>
    <t>Source:</t>
  </si>
  <si>
    <t>Basic Data'!</t>
  </si>
  <si>
    <t xml:space="preserve">Show year </t>
  </si>
  <si>
    <t>=relevant for all reporting tables</t>
  </si>
  <si>
    <t>Last updated on</t>
  </si>
  <si>
    <t>Version</t>
  </si>
  <si>
    <t>v3</t>
  </si>
  <si>
    <t>Start year</t>
  </si>
  <si>
    <t>End year</t>
  </si>
  <si>
    <t xml:space="preserve">Year 1 </t>
  </si>
  <si>
    <t>Month Update</t>
  </si>
  <si>
    <t>Year Update</t>
  </si>
  <si>
    <t>Updated by</t>
  </si>
  <si>
    <t>Birgit</t>
  </si>
  <si>
    <t>Plausibility of date</t>
  </si>
  <si>
    <t>Earliest start date</t>
  </si>
  <si>
    <t>Latest possible end date</t>
  </si>
  <si>
    <t>Dropdown Type of document</t>
  </si>
  <si>
    <t>Annex to project proposal</t>
  </si>
  <si>
    <t>Annex to interim report</t>
  </si>
  <si>
    <t>Annex to updated project proposal due to approved amendment request</t>
  </si>
  <si>
    <t xml:space="preserve">Annex to final report </t>
  </si>
  <si>
    <t>Dropdown changes</t>
  </si>
  <si>
    <t>Standard Indicators overall</t>
  </si>
  <si>
    <t>SI 1 - Mitigation</t>
  </si>
  <si>
    <t>SI 5 - Leveraged Finance</t>
  </si>
  <si>
    <t>Relevant dropdown for all sheets</t>
  </si>
  <si>
    <t>Dropdown Yes / No</t>
  </si>
  <si>
    <t>SI 1 Mitigation</t>
  </si>
  <si>
    <t>Please indicate in the sheet "Basic Data" whether you are reporting on this indicator or not.</t>
  </si>
  <si>
    <t xml:space="preserve">SI selected? </t>
  </si>
  <si>
    <t xml:space="preserve">SI 1 selected? </t>
  </si>
  <si>
    <r>
      <rPr>
        <b/>
        <sz val="10"/>
        <rFont val="Arial"/>
        <family val="2"/>
      </rPr>
      <t xml:space="preserve">No: </t>
    </r>
    <r>
      <rPr>
        <sz val="10"/>
        <rFont val="Arial"/>
        <family val="2"/>
      </rPr>
      <t xml:space="preserve">Since you did not select this indicator for reporting, you do not have to fill out this sheet. </t>
    </r>
  </si>
  <si>
    <r>
      <rPr>
        <b/>
        <sz val="10"/>
        <rFont val="Arial"/>
        <family val="2"/>
      </rPr>
      <t xml:space="preserve">Yes: </t>
    </r>
    <r>
      <rPr>
        <sz val="10"/>
        <rFont val="Arial"/>
        <family val="2"/>
      </rPr>
      <t xml:space="preserve">Since you selected this indicator for reporting, please provide all relevant information in this sheet. </t>
    </r>
  </si>
  <si>
    <t>SI 1 | 1 ER</t>
  </si>
  <si>
    <t>Please indicate whether your project aims at mitigating GHG emissions directly in sheet "SI 1 | Mitigation".</t>
  </si>
  <si>
    <t xml:space="preserve">report on direct effects? </t>
  </si>
  <si>
    <t xml:space="preserve">No: Since the project does not aim at mitigating GHG directly through financial investments, you do not have to fill out this sheet. </t>
  </si>
  <si>
    <t xml:space="preserve">Yes: Since the project aims at mitigating GHG directly through financial investments, please fill out this sheet. </t>
  </si>
  <si>
    <t>IKI Share calculation</t>
  </si>
  <si>
    <t>Empty Cell</t>
  </si>
  <si>
    <t>For calculating variable for IKI Share</t>
  </si>
  <si>
    <t>Variable for IKI share</t>
  </si>
  <si>
    <t>SI 1 | 1 CSE</t>
  </si>
  <si>
    <t>SI 1 | 2 ER and CSE</t>
  </si>
  <si>
    <t>Please indicate whether your project aims at mitigation GHG emissions indirectly in sheet "SI 1 | Mitigation".</t>
  </si>
  <si>
    <t>Rolle</t>
  </si>
  <si>
    <t xml:space="preserve">Description </t>
  </si>
  <si>
    <t xml:space="preserve">report on indirect effects? </t>
  </si>
  <si>
    <t xml:space="preserve">No: Since the project does not aim at mitigating GHG indirectly through technical support, you do not have to fill out this sheet. </t>
  </si>
  <si>
    <t>Minor role</t>
  </si>
  <si>
    <t>GHG mitigation would have likely been the same with or without support from the IKI project.</t>
  </si>
  <si>
    <t xml:space="preserve">Yes: Since the project aims at mitigating GHG indirectly through technical support, please fill out this sheet. </t>
  </si>
  <si>
    <t>GHG mitigation would have likely been lower without support from the IKI project.</t>
  </si>
  <si>
    <t>Crucial role</t>
  </si>
  <si>
    <t>GHG mitigation would have been significantly lower or absent without support from the IKI project.</t>
  </si>
  <si>
    <t>SI 1 | 3</t>
  </si>
  <si>
    <t>Please indicate whether your project aims at enhancing policy frameworks for long-term mitigation impact in sheet "SI 1 | Mitigation".</t>
  </si>
  <si>
    <t>report on policy frameworks?</t>
  </si>
  <si>
    <t xml:space="preserve">No: Since the project does not aim at enhancing policy frameworks for long-term mitigation impact, you do not have to fill out this sheet. </t>
  </si>
  <si>
    <t xml:space="preserve">Yes: Since the project aims at eenhancing policy frameworks for long-term mitigation impact, please fill out this sheet. </t>
  </si>
  <si>
    <t>Role</t>
  </si>
  <si>
    <t>The long-term mitigation imact of the policy framework(s) would have likely been the same with or without support from the IKI project.</t>
  </si>
  <si>
    <t>The long-term mitigation imact of the policy framework(s) would have likely been lower without support from the IKI project.</t>
  </si>
  <si>
    <t>The long-term mitigation imact of the policy framework(s) would have been significantly lower or absent without support from the IKI project.</t>
  </si>
  <si>
    <t xml:space="preserve">SI 2 selected? </t>
  </si>
  <si>
    <t xml:space="preserve">No: Since you did not select this indicator for reporting, you do not have to fill out this sheet. </t>
  </si>
  <si>
    <r>
      <rPr>
        <b/>
        <sz val="11"/>
        <rFont val="Arial"/>
        <family val="2"/>
      </rPr>
      <t xml:space="preserve">Yes: </t>
    </r>
    <r>
      <rPr>
        <sz val="11"/>
        <rFont val="Arial"/>
        <family val="2"/>
      </rPr>
      <t xml:space="preserve">Since you selected this indicator for reporting, please provide all relevant information in this sheet. </t>
    </r>
  </si>
  <si>
    <t>Dropdown</t>
  </si>
  <si>
    <t>Unknown</t>
  </si>
  <si>
    <t xml:space="preserve">SI 3 selected? </t>
  </si>
  <si>
    <t xml:space="preserve">SI 4 selected? </t>
  </si>
  <si>
    <t xml:space="preserve">SI 5 selected? </t>
  </si>
  <si>
    <t>Please indicate whether your project aims at mobilising finance in sheet "SI 5 | Leveraged Finance".</t>
  </si>
  <si>
    <t xml:space="preserve">Mobilised finance? </t>
  </si>
  <si>
    <t xml:space="preserve">No: Since the project does not aim at mobilising finance, you do not have to fill out this sheet. </t>
  </si>
  <si>
    <r>
      <rPr>
        <b/>
        <sz val="11"/>
        <rFont val="Arial"/>
        <family val="2"/>
      </rPr>
      <t xml:space="preserve">Yes: </t>
    </r>
    <r>
      <rPr>
        <sz val="11"/>
        <rFont val="Arial"/>
        <family val="2"/>
      </rPr>
      <t xml:space="preserve">Since the project aims at mobilising finance, please provide all relevant information in this sheet. </t>
    </r>
  </si>
  <si>
    <t>Please indicate whether your project aims at catalysing finance in sheet "SI 5 | Leveraged Finance".</t>
  </si>
  <si>
    <t xml:space="preserve">Catalysed finance? </t>
  </si>
  <si>
    <t xml:space="preserve">No: Since the project does not aim at catalysing finance, you do not have to fill out this sheet. </t>
  </si>
  <si>
    <r>
      <rPr>
        <b/>
        <sz val="11"/>
        <rFont val="Arial"/>
        <family val="2"/>
      </rPr>
      <t xml:space="preserve">Yes: </t>
    </r>
    <r>
      <rPr>
        <sz val="11"/>
        <rFont val="Arial"/>
        <family val="2"/>
      </rPr>
      <t xml:space="preserve">Since the project aims at catalysing finance, please provide all relevant information in this sheet. </t>
    </r>
  </si>
  <si>
    <t>SI5 | 1 &amp; SI5 | 2</t>
  </si>
  <si>
    <t>Dropdowns for table</t>
  </si>
  <si>
    <t>Financial mechanism</t>
  </si>
  <si>
    <t>Pr or Pu</t>
  </si>
  <si>
    <t>Geographic origins</t>
  </si>
  <si>
    <t>Recipient</t>
  </si>
  <si>
    <t>Primary focus</t>
  </si>
  <si>
    <t xml:space="preserve">Country </t>
  </si>
  <si>
    <t>Dropdown Role</t>
  </si>
  <si>
    <t>Type of arranger</t>
  </si>
  <si>
    <t xml:space="preserve">Private </t>
  </si>
  <si>
    <t>Provider country (here: Germany)</t>
  </si>
  <si>
    <t>Adaptation</t>
  </si>
  <si>
    <t>Afghanistan</t>
  </si>
  <si>
    <t xml:space="preserve">Partially </t>
  </si>
  <si>
    <t xml:space="preserve">Public </t>
  </si>
  <si>
    <t>Recipient country</t>
  </si>
  <si>
    <t>Region</t>
  </si>
  <si>
    <t>Mitigation</t>
  </si>
  <si>
    <t>Albania</t>
  </si>
  <si>
    <t>Fully</t>
  </si>
  <si>
    <t xml:space="preserve">IKI </t>
  </si>
  <si>
    <t>Other OECD/High-income country</t>
  </si>
  <si>
    <t xml:space="preserve">Global </t>
  </si>
  <si>
    <t xml:space="preserve">Biodiversity </t>
  </si>
  <si>
    <t>Algeria</t>
  </si>
  <si>
    <t xml:space="preserve">Shares in collective investment vehicles </t>
  </si>
  <si>
    <t xml:space="preserve">Other public / official actor </t>
  </si>
  <si>
    <t>Other country</t>
  </si>
  <si>
    <t>Adaptation &amp; Mitigation</t>
  </si>
  <si>
    <t>American Samoa</t>
  </si>
  <si>
    <t>Direct investment in companies</t>
  </si>
  <si>
    <t>Privat actor</t>
  </si>
  <si>
    <t>Adaptation &amp; Biodiversity</t>
  </si>
  <si>
    <t>Andorra</t>
  </si>
  <si>
    <t>Mitigation &amp; Biodiversity</t>
  </si>
  <si>
    <t>Angola</t>
  </si>
  <si>
    <t xml:space="preserve">Credit lines </t>
  </si>
  <si>
    <t xml:space="preserve">All three </t>
  </si>
  <si>
    <t>Anguilla</t>
  </si>
  <si>
    <t>Antigua and Barbuda</t>
  </si>
  <si>
    <t>Argentina</t>
  </si>
  <si>
    <t>Armenia</t>
  </si>
  <si>
    <t>Aruba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</si>
  <si>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</si>
  <si>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</si>
  <si>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</si>
  <si>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</si>
  <si>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</si>
  <si>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</si>
  <si>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</si>
  <si>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</si>
  <si>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</si>
  <si>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</si>
  <si>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</si>
  <si>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</si>
  <si>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</si>
  <si>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</si>
  <si>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</si>
  <si>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</si>
  <si>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</si>
  <si>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</si>
  <si>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</si>
  <si>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</si>
  <si>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Cambodia</t>
  </si>
  <si>
    <t>Cameroon</t>
  </si>
  <si>
    <t>Canada</t>
  </si>
  <si>
    <t>Cape Verde</t>
  </si>
  <si>
    <t>Cayman Islands</t>
  </si>
  <si>
    <t>Central African Republic</t>
  </si>
  <si>
    <t>Chad</t>
  </si>
  <si>
    <t>Chile</t>
  </si>
  <si>
    <t>China</t>
  </si>
  <si>
    <t>Cocos (Keeling) Islands</t>
  </si>
  <si>
    <t>Colombia</t>
  </si>
  <si>
    <t>Comoros</t>
  </si>
  <si>
    <t>Congo</t>
  </si>
  <si>
    <t>Congo DR</t>
  </si>
  <si>
    <t>Cook Islands</t>
  </si>
  <si>
    <t>Costa Rica</t>
  </si>
  <si>
    <t>Cote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</si>
  <si>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</si>
  <si>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</si>
  <si>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</si>
  <si>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</si>
  <si>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</si>
  <si>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</si>
  <si>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</si>
  <si>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</si>
  <si>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</si>
  <si>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</si>
  <si>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</si>
  <si>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</si>
  <si>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</si>
  <si>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</si>
  <si>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</si>
  <si>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Eswatini</t>
  </si>
  <si>
    <t>Ethiopia</t>
  </si>
  <si>
    <t>Falkland Islands (Malvinas)</t>
  </si>
  <si>
    <t>Faroe Islands</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</si>
  <si>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</si>
  <si>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</si>
  <si>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</si>
  <si>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</si>
  <si>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</si>
  <si>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</si>
  <si>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</si>
  <si>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</si>
  <si>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</si>
  <si>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</si>
  <si>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</si>
  <si>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</si>
  <si>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</si>
  <si>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</si>
  <si>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</si>
  <si>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</si>
  <si>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</si>
  <si>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Guinea</t>
  </si>
  <si>
    <t>Guinea-Bissau</t>
  </si>
  <si>
    <t>Guyana</t>
  </si>
  <si>
    <t>Haiti</t>
  </si>
  <si>
    <t>Holy See (Vatican City State)</t>
  </si>
  <si>
    <t>Honduras</t>
  </si>
  <si>
    <t>Hong Kong</t>
  </si>
  <si>
    <t>Hungary</t>
  </si>
  <si>
    <t>Iceland</t>
  </si>
  <si>
    <t>India</t>
  </si>
  <si>
    <t>Indonesia</t>
  </si>
  <si>
    <t>Iran</t>
  </si>
  <si>
    <t>Iraq</t>
  </si>
  <si>
    <t>Ireland</t>
  </si>
  <si>
    <t>Israel</t>
  </si>
  <si>
    <t>Italy</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</si>
  <si>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</si>
  <si>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</si>
  <si>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</si>
  <si>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</si>
  <si>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</si>
  <si>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</si>
  <si>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</si>
  <si>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</si>
  <si>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</si>
  <si>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</si>
  <si>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</si>
  <si>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</si>
  <si>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</si>
  <si>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</si>
  <si>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</si>
  <si>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</si>
  <si>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</si>
  <si>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</si>
  <si>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</si>
  <si>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</si>
  <si>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</si>
  <si>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</si>
  <si>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</si>
  <si>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</si>
  <si>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</si>
  <si>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</si>
  <si>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</si>
  <si>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</si>
  <si>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</si>
  <si>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</si>
  <si>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</si>
  <si>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</si>
  <si>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</si>
  <si>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</si>
  <si>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</si>
  <si>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</si>
  <si>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</si>
  <si>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</si>
  <si>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</si>
  <si>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</si>
  <si>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</si>
  <si>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</si>
  <si>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</si>
  <si>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</si>
  <si>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</si>
  <si>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</si>
  <si>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</si>
  <si>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</si>
  <si>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</si>
  <si>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</si>
  <si>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</si>
  <si>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</si>
  <si>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 Korea</t>
  </si>
  <si>
    <t>North Macedonia</t>
  </si>
  <si>
    <t>Northern Mariana Islands</t>
  </si>
  <si>
    <t>Norway</t>
  </si>
  <si>
    <t>Oman</t>
  </si>
  <si>
    <t>Pakistan</t>
  </si>
  <si>
    <t>Palau</t>
  </si>
  <si>
    <t>Palestinian</t>
  </si>
  <si>
    <t>Panama</t>
  </si>
  <si>
    <t>Papua New Guinea</t>
  </si>
  <si>
    <t>Paraguay</t>
  </si>
  <si>
    <t>Peru</t>
  </si>
  <si>
    <t>Philippines</t>
  </si>
  <si>
    <t>Pitcairn</t>
  </si>
  <si>
    <t>Poland</t>
  </si>
  <si>
    <t>Portugal</t>
  </si>
  <si>
    <t>Puerto Rico</t>
  </si>
  <si>
    <t>Qatar</t>
  </si>
  <si>
    <t>Reunion</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</si>
  <si>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</si>
  <si>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</si>
  <si>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</si>
  <si>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</si>
  <si>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</si>
  <si>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</si>
  <si>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</si>
  <si>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</si>
  <si>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</si>
  <si>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</si>
  <si>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</si>
  <si>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</si>
  <si>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</si>
  <si>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</si>
  <si>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</si>
  <si>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</si>
  <si>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</si>
  <si>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</si>
  <si>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</si>
  <si>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</si>
  <si>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</si>
  <si>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Georgia and the South Sandwich Islands</t>
  </si>
  <si>
    <t>South Korea</t>
  </si>
  <si>
    <t>South Sudan</t>
  </si>
  <si>
    <t>Spain</t>
  </si>
  <si>
    <t>Sri Lanka</t>
  </si>
  <si>
    <t>Sudan</t>
  </si>
  <si>
    <t>Suriname</t>
  </si>
  <si>
    <t>Sweden</t>
  </si>
  <si>
    <t>Switzerland</t>
  </si>
  <si>
    <t>Syrian</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</si>
  <si>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</si>
  <si>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</si>
  <si>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</si>
  <si>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</si>
  <si>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</si>
  <si>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</si>
  <si>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</si>
  <si>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</si>
  <si>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</si>
  <si>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</si>
  <si>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</si>
  <si>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</si>
  <si>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</si>
  <si>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</si>
  <si>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</si>
  <si>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</si>
  <si>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</si>
  <si>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</si>
  <si>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</si>
  <si>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</si>
  <si>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</si>
  <si>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</si>
  <si>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t>
  </si>
  <si>
    <t>Viet Nam</t>
  </si>
  <si>
    <t>Virgin Islands, British</t>
  </si>
  <si>
    <t>Virgin Islands, U.S.</t>
  </si>
  <si>
    <t>Wallis and Futuna</t>
  </si>
  <si>
    <t>Western Sahara</t>
  </si>
  <si>
    <t>Yemen</t>
  </si>
  <si>
    <t>Zambia</t>
  </si>
  <si>
    <t>Zimbabwe</t>
  </si>
  <si>
    <t>Blattschutz</t>
  </si>
  <si>
    <t>IKISIvsba</t>
  </si>
  <si>
    <t>Assumed, based on expert judgement and fleet operator data</t>
  </si>
  <si>
    <t>Calculated</t>
  </si>
  <si>
    <t>The latest version of the Harmonized IFI Default Grid Factors 2021 (v3.2, April 2022, "Combined Margin Grid Emission Factor, gCO2/kWh"", Electricity Consumption); https://unfccc.int/climate-action/sectoral-engagement/ifis-harmonization-of-standards-for-ghg-accounting/ifi-twg-list-of-methodologies</t>
  </si>
  <si>
    <t>Grid emission factor for project country</t>
  </si>
  <si>
    <t>Diesel fuel consumption of baseline vehicles</t>
  </si>
  <si>
    <t>Please refer to Table 3. in refered source</t>
  </si>
  <si>
    <t>Density of diesel fuel</t>
  </si>
  <si>
    <t>NCV of diesel used to calculated CO2 emission factor per energy unit</t>
  </si>
  <si>
    <t>Electricity consumption per kilometer (of project vehicles)</t>
  </si>
  <si>
    <t>Calculated based on parameters above</t>
  </si>
  <si>
    <t xml:space="preserve">2021-01-01	</t>
  </si>
  <si>
    <t>Specific energy consumption (SEC)</t>
  </si>
  <si>
    <t>Average annual distance travelled per BEB</t>
  </si>
  <si>
    <t>Average annual distance travelled per bus</t>
  </si>
  <si>
    <t>Average annual distance travelled bus</t>
  </si>
  <si>
    <t>Direct mitigation of GHG emissions in the "Public bus fleet electrification" project is achieved though the replacement of ICEVs (standard diesel buses) with battery electric buses (BEBs). The BEBs will be purchased instead of new Diesel EURO IV buses. The project covers the total investment costs for the purchase and deployment of 10 battery electric buses (BEBs) as well as relevant EV infrasturcture in the project country.
To estimate the direct mitigation potential of the bus fleet electrification, the CDM methodology "Emission reductions by electric and hybrid vehciles" (AMS-III.C) was used. The technology lifetime is assumed to be 16 years for the project vehicle and 8 years for the battery (assuming one replacement).</t>
  </si>
  <si>
    <t xml:space="preserve">Battery lifetime </t>
  </si>
  <si>
    <t>Emissions related to the use of grid electricity; Calculation: 1.296 * 0.065 * 1000</t>
  </si>
  <si>
    <t>Lifetime of project BEB</t>
  </si>
  <si>
    <t>Lifetime of batteries of project BEB</t>
  </si>
  <si>
    <t>Year 13</t>
  </si>
  <si>
    <t>Year 14</t>
  </si>
  <si>
    <t>Year 15</t>
  </si>
  <si>
    <t>Year 16</t>
  </si>
  <si>
    <t>Year 17</t>
  </si>
  <si>
    <t>Year 18</t>
  </si>
  <si>
    <t>Year 19</t>
  </si>
  <si>
    <t>Year 20</t>
  </si>
  <si>
    <t>Year 21</t>
  </si>
  <si>
    <t>Year 22</t>
  </si>
  <si>
    <t>SEC * GEF * 1000</t>
  </si>
  <si>
    <t>2030-2040</t>
  </si>
  <si>
    <t>Baseline - Indirect Emissions (Planned estimated)</t>
  </si>
  <si>
    <t>Year 23</t>
  </si>
  <si>
    <t>Year 24</t>
  </si>
  <si>
    <t>Year 25</t>
  </si>
  <si>
    <t>Year 26</t>
  </si>
  <si>
    <t>Year 27</t>
  </si>
  <si>
    <t>Year 28</t>
  </si>
  <si>
    <t>Year 29</t>
  </si>
  <si>
    <t>Year 30</t>
  </si>
  <si>
    <t>2031-2040</t>
  </si>
  <si>
    <t>2041-2050</t>
  </si>
  <si>
    <t>Direct Emissions (Planned estimated)</t>
  </si>
  <si>
    <t>baseline</t>
  </si>
  <si>
    <t>project</t>
  </si>
  <si>
    <t xml:space="preserve">Upstream mark up factor in percent for diesel fuel: Calculation: 16.7 / 74.1    </t>
  </si>
  <si>
    <t xml:space="preserve">Calculated                                                                                                                                                  </t>
  </si>
  <si>
    <t xml:space="preserve">The project finances the replacement of 10 internal combustion engine vehicle (ICEVs), i.e., standard diesel buses,  with 10 battery electric buses (BEBs). Moreover, the relevant EV infrastructure will be financed as well. The project can consequently report on direct mitigation. </t>
  </si>
  <si>
    <t xml:space="preserve">Through technical assistance the project indirectly contributes to the deployment of additional battery electric buses (BEBs) in the project country. It is assumed that a total of 100 additional BEBs will be deployed within 10 years. A significant part of the investment costs is assumed to be covered by a government funding programme to which the project delivers crucial technical implementation support.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</si>
</sst>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yyyy\-mm\-dd;@"/>
    <numFmt numFmtId="166" formatCode="#,##0.00\ &quot;€&quot;"/>
    <numFmt numFmtId="167" formatCode="0_ ;\-0\ "/>
    <numFmt numFmtId="168" formatCode="#,##0.000"/>
    <numFmt numFmtId="169" formatCode="#,##0.0"/>
    <numFmt numFmtId="170" formatCode="0.0"/>
  </numFmts>
  <fonts count="121">
    <font>
      <sz val="11"/>
      <color theme="1"/>
      <name val="Arial"/>
      <family val="2"/>
      <scheme val="minor"/>
    </font>
    <font>
      <sz val="12"/>
      <color theme="1"/>
      <name val="Arial"/>
      <family val="2"/>
      <scheme val="minor"/>
    </font>
    <font>
      <sz val="11"/>
      <color theme="1"/>
      <name val="Arial"/>
      <family val="2"/>
    </font>
    <font>
      <sz val="10"/>
      <color theme="1"/>
      <name val="Arial"/>
      <family val="2"/>
    </font>
    <font>
      <sz val="12"/>
      <color theme="1"/>
      <name val="Arial"/>
      <family val="2"/>
      <scheme val="minor"/>
    </font>
    <font>
      <sz val="10"/>
      <name val="Arial"/>
      <family val="2"/>
    </font>
    <font>
      <sz val="11"/>
      <color theme="1"/>
      <name val="Arial"/>
      <family val="2"/>
    </font>
    <font>
      <b/>
      <sz val="11"/>
      <color theme="0"/>
      <name val="Arial"/>
      <family val="2"/>
    </font>
    <font>
      <sz val="11"/>
      <color theme="2"/>
      <name val="Arial"/>
      <family val="2"/>
    </font>
    <font>
      <sz val="11"/>
      <color theme="1"/>
      <name val="Arial"/>
      <family val="2"/>
      <scheme val="minor"/>
    </font>
    <font>
      <sz val="10"/>
      <color theme="1"/>
      <name val="Arial"/>
      <family val="2"/>
      <scheme val="minor"/>
    </font>
    <font>
      <b/>
      <sz val="10"/>
      <color theme="1"/>
      <name val="Arial"/>
      <family val="2"/>
      <scheme val="minor"/>
    </font>
    <font>
      <u/>
      <sz val="10"/>
      <color theme="10"/>
      <name val="Arial"/>
      <family val="2"/>
    </font>
    <font>
      <sz val="10"/>
      <color theme="0"/>
      <name val="Arial"/>
      <family val="2"/>
      <scheme val="minor"/>
    </font>
    <font>
      <b/>
      <sz val="10"/>
      <name val="Arial"/>
      <family val="2"/>
      <scheme val="minor"/>
    </font>
    <font>
      <sz val="8"/>
      <color theme="1"/>
      <name val="Arial"/>
      <family val="2"/>
      <scheme val="minor"/>
    </font>
    <font>
      <sz val="10"/>
      <name val="Arial"/>
      <family val="2"/>
      <scheme val="minor"/>
    </font>
    <font>
      <u/>
      <sz val="8"/>
      <color theme="10"/>
      <name val="Arial"/>
      <family val="2"/>
    </font>
    <font>
      <sz val="11"/>
      <name val="Arial"/>
      <family val="2"/>
    </font>
    <font>
      <vertAlign val="subscript"/>
      <sz val="10"/>
      <name val="Arial"/>
      <family val="2"/>
      <scheme val="minor"/>
    </font>
    <font>
      <b/>
      <vertAlign val="subscript"/>
      <sz val="10"/>
      <name val="Arial"/>
      <family val="2"/>
      <scheme val="minor"/>
    </font>
    <font>
      <sz val="10"/>
      <color indexed="8"/>
      <name val="Arial"/>
      <family val="2"/>
      <scheme val="minor"/>
    </font>
    <font>
      <i/>
      <sz val="10"/>
      <color indexed="8"/>
      <name val="Arial"/>
      <family val="2"/>
      <scheme val="minor"/>
    </font>
    <font>
      <vertAlign val="subscript"/>
      <sz val="10"/>
      <color indexed="8"/>
      <name val="Arial"/>
      <family val="2"/>
      <scheme val="minor"/>
    </font>
    <font>
      <b/>
      <sz val="11"/>
      <name val="Arial"/>
      <family val="2"/>
    </font>
    <font>
      <sz val="11"/>
      <name val="Arial"/>
      <family val="2"/>
      <scheme val="minor"/>
    </font>
    <font>
      <i/>
      <sz val="10"/>
      <name val="Arial"/>
      <family val="2"/>
      <scheme val="minor"/>
    </font>
    <font>
      <b/>
      <i/>
      <sz val="11"/>
      <color theme="1"/>
      <name val="Arial"/>
      <family val="2"/>
      <scheme val="minor"/>
    </font>
    <font>
      <b/>
      <sz val="11"/>
      <color theme="1"/>
      <name val="Arial"/>
      <family val="2"/>
    </font>
    <font>
      <sz val="11"/>
      <color theme="0"/>
      <name val="Arial"/>
      <family val="2"/>
    </font>
    <font>
      <sz val="11"/>
      <color theme="4"/>
      <name val="Arial"/>
      <family val="2"/>
    </font>
    <font>
      <b/>
      <sz val="11"/>
      <color theme="4"/>
      <name val="Arial"/>
      <family val="2"/>
    </font>
    <font>
      <i/>
      <sz val="10"/>
      <color theme="1"/>
      <name val="Arial"/>
      <family val="2"/>
    </font>
    <font>
      <b/>
      <sz val="10"/>
      <color theme="1"/>
      <name val="Arial"/>
      <family val="2"/>
    </font>
    <font>
      <b/>
      <vertAlign val="subscript"/>
      <sz val="11"/>
      <name val="Arial"/>
      <family val="2"/>
    </font>
    <font>
      <i/>
      <sz val="10"/>
      <color theme="1"/>
      <name val="Arial"/>
      <family val="2"/>
      <scheme val="minor"/>
    </font>
    <font>
      <i/>
      <sz val="11"/>
      <color theme="1"/>
      <name val="Arial"/>
      <family val="2"/>
    </font>
    <font>
      <sz val="10"/>
      <color indexed="8"/>
      <name val="Arial"/>
      <family val="2"/>
    </font>
    <font>
      <b/>
      <sz val="11"/>
      <color theme="4"/>
      <name val="Arial"/>
      <family val="2"/>
      <scheme val="minor"/>
    </font>
    <font>
      <sz val="10"/>
      <color theme="0"/>
      <name val="Arial"/>
      <family val="2"/>
    </font>
    <font>
      <sz val="11"/>
      <color theme="0"/>
      <name val="Arial"/>
      <family val="2"/>
      <scheme val="minor"/>
    </font>
    <font>
      <sz val="12"/>
      <color theme="0"/>
      <name val="Arial"/>
      <family val="2"/>
      <scheme val="minor"/>
    </font>
    <font>
      <u/>
      <sz val="10"/>
      <name val="Arial"/>
      <family val="2"/>
    </font>
    <font>
      <i/>
      <sz val="11"/>
      <name val="Arial"/>
      <family val="2"/>
    </font>
    <font>
      <b/>
      <sz val="12"/>
      <color theme="2"/>
      <name val="Arial"/>
      <family val="2"/>
    </font>
    <font>
      <b/>
      <sz val="11"/>
      <color theme="2"/>
      <name val="Arial"/>
      <family val="2"/>
    </font>
    <font>
      <sz val="12"/>
      <name val="Arial"/>
      <family val="2"/>
      <scheme val="minor"/>
    </font>
    <font>
      <b/>
      <sz val="12"/>
      <color theme="1"/>
      <name val="Arial"/>
      <family val="2"/>
      <scheme val="minor"/>
    </font>
    <font>
      <b/>
      <sz val="11"/>
      <name val="Arial"/>
      <family val="2"/>
      <scheme val="minor"/>
    </font>
    <font>
      <b/>
      <vertAlign val="subscript"/>
      <sz val="11"/>
      <name val="Arial"/>
      <family val="2"/>
      <scheme val="minor"/>
    </font>
    <font>
      <b/>
      <sz val="11"/>
      <color theme="0"/>
      <name val="Arial"/>
      <family val="2"/>
      <scheme val="minor"/>
    </font>
    <font>
      <b/>
      <sz val="11"/>
      <color theme="1"/>
      <name val="Arial"/>
      <family val="2"/>
      <scheme val="minor"/>
    </font>
    <font>
      <b/>
      <sz val="11"/>
      <color theme="4" tint="-0.499984740745262"/>
      <name val="Arial"/>
      <family val="2"/>
      <scheme val="minor"/>
    </font>
    <font>
      <b/>
      <sz val="22"/>
      <color theme="4" tint="-0.249977111117893"/>
      <name val="Arial"/>
      <family val="2"/>
      <scheme val="minor"/>
    </font>
    <font>
      <b/>
      <sz val="22"/>
      <color theme="4" tint="-0.499984740745262"/>
      <name val="Arial"/>
      <family val="2"/>
      <scheme val="minor"/>
    </font>
    <font>
      <u/>
      <sz val="11"/>
      <color theme="1"/>
      <name val="Arial"/>
      <family val="2"/>
    </font>
    <font>
      <b/>
      <sz val="22"/>
      <color theme="3" tint="-0.249977111117893"/>
      <name val="Arial"/>
      <family val="2"/>
      <scheme val="minor"/>
    </font>
    <font>
      <b/>
      <u/>
      <sz val="10"/>
      <color theme="6" tint="-0.249977111117893"/>
      <name val="Arial"/>
      <family val="2"/>
    </font>
    <font>
      <b/>
      <sz val="11"/>
      <color theme="6" tint="-0.249977111117893"/>
      <name val="Arial"/>
      <family val="2"/>
    </font>
    <font>
      <b/>
      <u/>
      <sz val="11"/>
      <color theme="6" tint="-0.249977111117893"/>
      <name val="Arial"/>
      <family val="2"/>
    </font>
    <font>
      <b/>
      <sz val="10"/>
      <color theme="0"/>
      <name val="Arial"/>
      <family val="2"/>
      <scheme val="minor"/>
    </font>
    <font>
      <b/>
      <sz val="11"/>
      <color rgb="FF204E56"/>
      <name val="Arial"/>
      <family val="2"/>
      <scheme val="minor"/>
    </font>
    <font>
      <sz val="9"/>
      <name val="Arial"/>
      <family val="2"/>
    </font>
    <font>
      <b/>
      <sz val="9"/>
      <name val="Arial"/>
      <family val="2"/>
    </font>
    <font>
      <b/>
      <sz val="10"/>
      <name val="Arial"/>
      <family val="2"/>
    </font>
    <font>
      <b/>
      <sz val="12"/>
      <name val="Arial"/>
      <family val="2"/>
      <scheme val="minor"/>
    </font>
    <font>
      <sz val="12"/>
      <name val="Arial"/>
      <family val="2"/>
    </font>
    <font>
      <sz val="9"/>
      <name val="Arial"/>
      <family val="2"/>
      <scheme val="minor"/>
    </font>
    <font>
      <sz val="10"/>
      <name val="Segoe UI Symbol"/>
      <family val="2"/>
    </font>
    <font>
      <sz val="10"/>
      <color theme="1"/>
      <name val="Arial"/>
      <family val="2"/>
      <scheme val="major"/>
    </font>
    <font>
      <sz val="11"/>
      <color rgb="FFFF0000"/>
      <name val="Arial"/>
      <family val="2"/>
    </font>
    <font>
      <b/>
      <sz val="12"/>
      <color theme="0"/>
      <name val="Arial"/>
      <family val="2"/>
    </font>
    <font>
      <sz val="11"/>
      <color theme="1"/>
      <name val="Arial (Textkörper)"/>
    </font>
    <font>
      <u/>
      <sz val="11"/>
      <name val="Arial (Textkörper)"/>
    </font>
    <font>
      <vertAlign val="subscript"/>
      <sz val="11"/>
      <name val="Arial"/>
      <family val="2"/>
    </font>
    <font>
      <sz val="9"/>
      <color theme="1"/>
      <name val="Arial"/>
      <family val="2"/>
    </font>
    <font>
      <sz val="8"/>
      <color theme="1"/>
      <name val="Arial"/>
      <family val="2"/>
    </font>
    <font>
      <u/>
      <sz val="8"/>
      <color theme="1"/>
      <name val="Arial"/>
      <family val="2"/>
    </font>
    <font>
      <sz val="11"/>
      <color rgb="FF000000"/>
      <name val="Arial"/>
      <family val="2"/>
    </font>
    <font>
      <sz val="12"/>
      <color rgb="FFFF0000"/>
      <name val="Arial"/>
      <family val="2"/>
    </font>
    <font>
      <sz val="12"/>
      <color rgb="FF000000"/>
      <name val="Arial"/>
      <family val="2"/>
    </font>
    <font>
      <b/>
      <i/>
      <sz val="11"/>
      <color rgb="FFFF0000"/>
      <name val="Arial"/>
      <family val="2"/>
    </font>
    <font>
      <i/>
      <sz val="10"/>
      <color rgb="FF000000"/>
      <name val="Arial"/>
      <family val="2"/>
    </font>
    <font>
      <b/>
      <i/>
      <sz val="11"/>
      <color rgb="FF000000"/>
      <name val="Arial"/>
      <family val="2"/>
    </font>
    <font>
      <sz val="10"/>
      <color rgb="FF000000"/>
      <name val="Arial"/>
      <family val="2"/>
      <scheme val="minor"/>
    </font>
    <font>
      <b/>
      <sz val="12"/>
      <color rgb="FFFFFFFF"/>
      <name val="Arial"/>
      <family val="2"/>
    </font>
    <font>
      <b/>
      <sz val="11"/>
      <color rgb="FF000000"/>
      <name val="Arial"/>
      <family val="2"/>
    </font>
    <font>
      <b/>
      <sz val="10"/>
      <color rgb="FF000000"/>
      <name val="Arial"/>
      <family val="2"/>
    </font>
    <font>
      <b/>
      <sz val="11"/>
      <color rgb="FF000000"/>
      <name val="Arial"/>
      <family val="2"/>
      <scheme val="minor"/>
    </font>
    <font>
      <sz val="11"/>
      <color rgb="FF000000"/>
      <name val="Arial"/>
      <family val="2"/>
      <scheme val="minor"/>
    </font>
    <font>
      <b/>
      <sz val="11"/>
      <color rgb="FFFFFFFF"/>
      <name val="Arial"/>
      <family val="2"/>
    </font>
    <font>
      <sz val="11"/>
      <color rgb="FFFFFFFF"/>
      <name val="Arial"/>
      <family val="2"/>
    </font>
    <font>
      <b/>
      <sz val="12"/>
      <color rgb="FF000000"/>
      <name val="Arial"/>
      <family val="2"/>
    </font>
    <font>
      <sz val="12"/>
      <color rgb="FF000000"/>
      <name val="Arial"/>
      <family val="2"/>
      <scheme val="minor"/>
    </font>
    <font>
      <sz val="10"/>
      <color rgb="FF000000"/>
      <name val="Arial"/>
      <family val="2"/>
    </font>
    <font>
      <vertAlign val="subscript"/>
      <sz val="10"/>
      <color rgb="FF000000"/>
      <name val="Arial"/>
      <family val="2"/>
    </font>
    <font>
      <b/>
      <vertAlign val="subscript"/>
      <sz val="11"/>
      <color rgb="FF000000"/>
      <name val="Arial"/>
      <family val="2"/>
    </font>
    <font>
      <b/>
      <sz val="10"/>
      <color rgb="FF000000"/>
      <name val="Arial"/>
      <family val="2"/>
      <scheme val="minor"/>
    </font>
    <font>
      <vertAlign val="subscript"/>
      <sz val="11"/>
      <color rgb="FF000000"/>
      <name val="Arial"/>
      <family val="2"/>
    </font>
    <font>
      <b/>
      <i/>
      <vertAlign val="subscript"/>
      <sz val="11"/>
      <color theme="1"/>
      <name val="Arial"/>
      <family val="2"/>
      <scheme val="minor"/>
    </font>
    <font>
      <b/>
      <i/>
      <sz val="11"/>
      <name val="Arial"/>
      <family val="2"/>
      <scheme val="minor"/>
    </font>
    <font>
      <b/>
      <i/>
      <vertAlign val="subscript"/>
      <sz val="11"/>
      <name val="Arial"/>
      <family val="2"/>
      <scheme val="minor"/>
    </font>
    <font>
      <i/>
      <vertAlign val="subscript"/>
      <sz val="10"/>
      <color rgb="FF000000"/>
      <name val="Arial"/>
      <family val="2"/>
      <scheme val="minor"/>
    </font>
    <font>
      <b/>
      <i/>
      <vertAlign val="subscript"/>
      <sz val="11"/>
      <color rgb="FF000000"/>
      <name val="Arial"/>
      <family val="2"/>
    </font>
    <font>
      <i/>
      <vertAlign val="subscript"/>
      <sz val="10"/>
      <color rgb="FF000000"/>
      <name val="Arial"/>
      <family val="2"/>
    </font>
    <font>
      <vertAlign val="subscript"/>
      <sz val="10"/>
      <color rgb="FF000000"/>
      <name val="Arial"/>
      <family val="2"/>
      <scheme val="minor"/>
    </font>
    <font>
      <sz val="11"/>
      <color theme="1" tint="0.34998626667073579"/>
      <name val="Arial"/>
      <family val="2"/>
      <scheme val="minor"/>
    </font>
    <font>
      <b/>
      <sz val="11"/>
      <color theme="1" tint="0.34998626667073579"/>
      <name val="Arial"/>
      <family val="2"/>
      <scheme val="minor"/>
    </font>
    <font>
      <u/>
      <sz val="11"/>
      <color theme="2"/>
      <name val="Arial"/>
      <family val="2"/>
    </font>
    <font>
      <b/>
      <u/>
      <sz val="11"/>
      <color theme="2"/>
      <name val="Arial"/>
      <family val="2"/>
    </font>
    <font>
      <u/>
      <sz val="11"/>
      <name val="Arial"/>
      <family val="2"/>
      <scheme val="minor"/>
    </font>
    <font>
      <i/>
      <sz val="10"/>
      <name val="Arial"/>
      <family val="2"/>
    </font>
    <font>
      <sz val="11"/>
      <color theme="2"/>
      <name val="Calibri"/>
      <family val="2"/>
    </font>
    <font>
      <sz val="7.7"/>
      <color theme="2"/>
      <name val="Arial"/>
      <family val="2"/>
    </font>
    <font>
      <sz val="11"/>
      <color theme="2"/>
      <name val="Arial"/>
      <family val="2"/>
      <scheme val="minor"/>
    </font>
    <font>
      <b/>
      <sz val="11"/>
      <color theme="2"/>
      <name val="Arial"/>
      <family val="2"/>
      <scheme val="minor"/>
    </font>
    <font>
      <sz val="11"/>
      <color theme="3"/>
      <name val="Arial"/>
      <family val="2"/>
    </font>
    <font>
      <sz val="12"/>
      <color theme="1" tint="0.34998626667073579"/>
      <name val="Arial"/>
      <family val="2"/>
    </font>
    <font>
      <b/>
      <i/>
      <sz val="11"/>
      <color theme="1" tint="0.34998626667073579"/>
      <name val="Arial"/>
      <family val="2"/>
    </font>
    <font>
      <b/>
      <sz val="14"/>
      <color theme="5" tint="-0.499984740745262"/>
      <name val="Arial"/>
      <family val="2"/>
      <scheme val="minor"/>
    </font>
    <font>
      <sz val="8"/>
      <name val="Arial"/>
      <family val="2"/>
      <scheme val="minor"/>
    </font>
  </fonts>
  <fills count="32">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4.9989318521683403E-2"/>
        <bgColor indexed="64"/>
      </patternFill>
    </fill>
    <fill>
      <patternFill patternType="solid">
        <fgColor theme="0" tint="-0.14999847407452621"/>
        <bgColor indexed="64"/>
      </patternFill>
    </fill>
    <fill>
      <patternFill patternType="solid">
        <fgColor theme="2"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6"/>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B9DFF4"/>
        <bgColor rgb="FF000000"/>
      </patternFill>
    </fill>
    <fill>
      <patternFill patternType="solid">
        <fgColor rgb="FFCCE8EC"/>
        <bgColor indexed="64"/>
      </patternFill>
    </fill>
    <fill>
      <patternFill patternType="solid">
        <fgColor rgb="FF0F435E"/>
        <bgColor rgb="FF000000"/>
      </patternFill>
    </fill>
    <fill>
      <patternFill patternType="solid">
        <fgColor rgb="FF74C0E9"/>
        <bgColor rgb="FF000000"/>
      </patternFill>
    </fill>
    <fill>
      <patternFill patternType="solid">
        <fgColor rgb="FFD9D9D9"/>
        <bgColor rgb="FF000000"/>
      </patternFill>
    </fill>
    <fill>
      <patternFill patternType="solid">
        <fgColor rgb="FF99D1D9"/>
        <bgColor rgb="FF000000"/>
      </patternFill>
    </fill>
    <fill>
      <patternFill patternType="solid">
        <fgColor rgb="FFCCE8EC"/>
        <bgColor rgb="FF000000"/>
      </patternFill>
    </fill>
    <fill>
      <patternFill patternType="solid">
        <fgColor theme="3" tint="0.79998168889431442"/>
        <bgColor rgb="FF000000"/>
      </patternFill>
    </fill>
    <fill>
      <patternFill patternType="solid">
        <fgColor theme="4"/>
        <bgColor indexed="64"/>
      </patternFill>
    </fill>
    <fill>
      <patternFill patternType="solid">
        <fgColor rgb="FFFBF3D2"/>
        <bgColor indexed="64"/>
      </patternFill>
    </fill>
  </fills>
  <borders count="142">
    <border>
      <left/>
      <right/>
      <top/>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style="thin">
        <color theme="2"/>
      </right>
      <top style="thin">
        <color theme="2"/>
      </top>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2"/>
      </left>
      <right/>
      <top style="thin">
        <color theme="2"/>
      </top>
      <bottom/>
      <diagonal/>
    </border>
    <border>
      <left style="thin">
        <color theme="2"/>
      </left>
      <right/>
      <top/>
      <bottom style="thin">
        <color theme="2"/>
      </bottom>
      <diagonal/>
    </border>
    <border>
      <left/>
      <right style="thin">
        <color theme="2"/>
      </right>
      <top/>
      <bottom style="thin">
        <color theme="2"/>
      </bottom>
      <diagonal/>
    </border>
    <border>
      <left/>
      <right/>
      <top style="thin">
        <color theme="2"/>
      </top>
      <bottom/>
      <diagonal/>
    </border>
    <border>
      <left/>
      <right/>
      <top/>
      <bottom style="thin">
        <color theme="2"/>
      </bottom>
      <diagonal/>
    </border>
    <border>
      <left style="thin">
        <color theme="2"/>
      </left>
      <right/>
      <top/>
      <bottom/>
      <diagonal/>
    </border>
    <border>
      <left/>
      <right style="thin">
        <color theme="2"/>
      </right>
      <top/>
      <bottom/>
      <diagonal/>
    </border>
    <border>
      <left/>
      <right/>
      <top style="thin">
        <color theme="2"/>
      </top>
      <bottom style="thin">
        <color theme="2"/>
      </bottom>
      <diagonal/>
    </border>
    <border>
      <left style="thin">
        <color theme="2"/>
      </left>
      <right style="thin">
        <color theme="2"/>
      </right>
      <top/>
      <bottom/>
      <diagonal/>
    </border>
    <border>
      <left/>
      <right style="thin">
        <color indexed="64"/>
      </right>
      <top/>
      <bottom style="thin">
        <color theme="2"/>
      </bottom>
      <diagonal/>
    </border>
    <border>
      <left style="thin">
        <color indexed="64"/>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2"/>
      </right>
      <top style="thin">
        <color theme="1" tint="0.34998626667073579"/>
      </top>
      <bottom/>
      <diagonal/>
    </border>
    <border>
      <left style="thin">
        <color theme="2"/>
      </left>
      <right style="thin">
        <color theme="2"/>
      </right>
      <top style="thin">
        <color theme="1" tint="0.34998626667073579"/>
      </top>
      <bottom style="thin">
        <color theme="2"/>
      </bottom>
      <diagonal/>
    </border>
    <border>
      <left style="thin">
        <color theme="1" tint="0.34998626667073579"/>
      </left>
      <right/>
      <top/>
      <bottom/>
      <diagonal/>
    </border>
    <border>
      <left style="thin">
        <color theme="2"/>
      </left>
      <right style="thin">
        <color theme="1" tint="0.34998626667073579"/>
      </right>
      <top/>
      <bottom style="thin">
        <color theme="2"/>
      </bottom>
      <diagonal/>
    </border>
    <border>
      <left style="thin">
        <color theme="1" tint="0.34998626667073579"/>
      </left>
      <right/>
      <top style="thin">
        <color theme="2"/>
      </top>
      <bottom/>
      <diagonal/>
    </border>
    <border>
      <left style="thin">
        <color theme="1" tint="0.34998626667073579"/>
      </left>
      <right/>
      <top/>
      <bottom style="thin">
        <color theme="2"/>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2"/>
      </right>
      <top style="thin">
        <color theme="1" tint="0.34998626667073579"/>
      </top>
      <bottom style="thin">
        <color theme="2"/>
      </bottom>
      <diagonal/>
    </border>
    <border>
      <left/>
      <right style="thin">
        <color theme="1" tint="0.34998626667073579"/>
      </right>
      <top style="thin">
        <color theme="1" tint="0.34998626667073579"/>
      </top>
      <bottom/>
      <diagonal/>
    </border>
    <border>
      <left style="thin">
        <color theme="1" tint="0.34998626667073579"/>
      </left>
      <right style="thin">
        <color theme="2"/>
      </right>
      <top style="thin">
        <color theme="2"/>
      </top>
      <bottom style="thin">
        <color theme="2"/>
      </bottom>
      <diagonal/>
    </border>
    <border>
      <left style="thin">
        <color theme="1" tint="0.34998626667073579"/>
      </left>
      <right style="thin">
        <color theme="2"/>
      </right>
      <top style="thin">
        <color theme="2"/>
      </top>
      <bottom style="thin">
        <color theme="1" tint="0.34998626667073579"/>
      </bottom>
      <diagonal/>
    </border>
    <border>
      <left style="thin">
        <color theme="2"/>
      </left>
      <right style="thin">
        <color theme="2"/>
      </right>
      <top style="thin">
        <color theme="2"/>
      </top>
      <bottom style="thin">
        <color theme="1" tint="0.34998626667073579"/>
      </bottom>
      <diagonal/>
    </border>
    <border>
      <left style="thin">
        <color theme="2"/>
      </left>
      <right style="thin">
        <color theme="2"/>
      </right>
      <top/>
      <bottom style="thin">
        <color theme="1" tint="0.34998626667073579"/>
      </bottom>
      <diagonal/>
    </border>
    <border>
      <left style="thin">
        <color theme="2"/>
      </left>
      <right/>
      <top style="thin">
        <color theme="1" tint="0.34998626667073579"/>
      </top>
      <bottom style="thin">
        <color them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theme="2"/>
      </right>
      <top/>
      <bottom style="thin">
        <color theme="1" tint="0.34998626667073579"/>
      </bottom>
      <diagonal/>
    </border>
    <border>
      <left style="thin">
        <color theme="2"/>
      </left>
      <right style="thin">
        <color theme="2"/>
      </right>
      <top style="thin">
        <color theme="1" tint="0.34998626667073579"/>
      </top>
      <bottom/>
      <diagonal/>
    </border>
    <border>
      <left/>
      <right style="thin">
        <color theme="0" tint="-0.34998626667073579"/>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theme="2"/>
      </bottom>
      <diagonal/>
    </border>
    <border>
      <left/>
      <right/>
      <top style="thin">
        <color indexed="64"/>
      </top>
      <bottom style="thin">
        <color theme="2"/>
      </bottom>
      <diagonal/>
    </border>
    <border>
      <left/>
      <right style="thin">
        <color indexed="64"/>
      </right>
      <top style="thin">
        <color indexed="64"/>
      </top>
      <bottom style="thin">
        <color theme="2"/>
      </bottom>
      <diagonal/>
    </border>
    <border>
      <left style="thin">
        <color indexed="64"/>
      </left>
      <right style="thin">
        <color theme="2"/>
      </right>
      <top style="thin">
        <color theme="2"/>
      </top>
      <bottom style="thin">
        <color theme="2"/>
      </bottom>
      <diagonal/>
    </border>
    <border>
      <left style="thin">
        <color theme="2"/>
      </left>
      <right style="thin">
        <color indexed="64"/>
      </right>
      <top style="thin">
        <color theme="2"/>
      </top>
      <bottom style="thin">
        <color theme="2"/>
      </bottom>
      <diagonal/>
    </border>
    <border>
      <left style="thin">
        <color indexed="64"/>
      </left>
      <right style="thin">
        <color theme="2"/>
      </right>
      <top style="thin">
        <color theme="2"/>
      </top>
      <bottom style="thin">
        <color indexed="64"/>
      </bottom>
      <diagonal/>
    </border>
    <border>
      <left/>
      <right style="thin">
        <color theme="2"/>
      </right>
      <top style="thin">
        <color theme="2"/>
      </top>
      <bottom style="thin">
        <color indexed="64"/>
      </bottom>
      <diagonal/>
    </border>
    <border>
      <left/>
      <right style="thin">
        <color indexed="64"/>
      </right>
      <top style="thin">
        <color theme="2"/>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2"/>
      </left>
      <right style="thin">
        <color indexed="64"/>
      </right>
      <top style="thin">
        <color theme="2"/>
      </top>
      <bottom/>
      <diagonal/>
    </border>
    <border>
      <left style="thin">
        <color theme="2"/>
      </left>
      <right style="thin">
        <color theme="2"/>
      </right>
      <top style="thin">
        <color theme="2"/>
      </top>
      <bottom style="thin">
        <color indexed="64"/>
      </bottom>
      <diagonal/>
    </border>
    <border>
      <left style="thin">
        <color theme="2"/>
      </left>
      <right style="thin">
        <color theme="2"/>
      </right>
      <top/>
      <bottom style="thin">
        <color indexed="64"/>
      </bottom>
      <diagonal/>
    </border>
    <border>
      <left style="thin">
        <color theme="2"/>
      </left>
      <right style="thin">
        <color indexed="64"/>
      </right>
      <top/>
      <bottom style="thin">
        <color indexed="64"/>
      </bottom>
      <diagonal/>
    </border>
    <border>
      <left style="thin">
        <color theme="2"/>
      </left>
      <right style="thin">
        <color indexed="64"/>
      </right>
      <top style="thin">
        <color theme="2"/>
      </top>
      <bottom style="thin">
        <color indexed="64"/>
      </bottom>
      <diagonal/>
    </border>
    <border>
      <left/>
      <right/>
      <top style="thin">
        <color indexed="64"/>
      </top>
      <bottom style="thin">
        <color indexed="64"/>
      </bottom>
      <diagonal/>
    </border>
    <border>
      <left style="thin">
        <color indexed="64"/>
      </left>
      <right style="thin">
        <color theme="2"/>
      </right>
      <top/>
      <bottom style="thin">
        <color theme="2"/>
      </bottom>
      <diagonal/>
    </border>
    <border>
      <left/>
      <right style="thin">
        <color rgb="FF595959"/>
      </right>
      <top/>
      <bottom style="thin">
        <color rgb="FF595959"/>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595959"/>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theme="1" tint="0.34998626667073579"/>
      </bottom>
      <diagonal/>
    </border>
    <border>
      <left/>
      <right style="thin">
        <color rgb="FF000000"/>
      </right>
      <top/>
      <bottom style="thin">
        <color theme="1" tint="0.34998626667073579"/>
      </bottom>
      <diagonal/>
    </border>
    <border>
      <left style="thin">
        <color rgb="FF000000"/>
      </left>
      <right style="thin">
        <color rgb="FF595959"/>
      </right>
      <top style="thin">
        <color rgb="FF595959"/>
      </top>
      <bottom style="thin">
        <color rgb="FF595959"/>
      </bottom>
      <diagonal/>
    </border>
    <border>
      <left style="thin">
        <color theme="1" tint="0.34998626667073579"/>
      </left>
      <right style="thin">
        <color rgb="FF000000"/>
      </right>
      <top style="thin">
        <color theme="1" tint="0.34998626667073579"/>
      </top>
      <bottom style="thin">
        <color theme="1" tint="0.34998626667073579"/>
      </bottom>
      <diagonal/>
    </border>
    <border>
      <left style="thin">
        <color rgb="FF000000"/>
      </left>
      <right style="thin">
        <color rgb="FF595959"/>
      </right>
      <top/>
      <bottom style="thin">
        <color rgb="FF000000"/>
      </bottom>
      <diagonal/>
    </border>
    <border>
      <left style="thin">
        <color theme="1" tint="0.34998626667073579"/>
      </left>
      <right style="thin">
        <color rgb="FF000000"/>
      </right>
      <top style="thin">
        <color theme="1" tint="0.34998626667073579"/>
      </top>
      <bottom style="thin">
        <color rgb="FF000000"/>
      </bottom>
      <diagonal/>
    </border>
    <border>
      <left style="thin">
        <color theme="1" tint="0.34998626667073579"/>
      </left>
      <right/>
      <top style="thin">
        <color theme="1" tint="0.34998626667073579"/>
      </top>
      <bottom style="thin">
        <color theme="2"/>
      </bottom>
      <diagonal/>
    </border>
    <border>
      <left/>
      <right/>
      <top style="thin">
        <color theme="1" tint="0.34998626667073579"/>
      </top>
      <bottom style="thin">
        <color theme="2"/>
      </bottom>
      <diagonal/>
    </border>
    <border>
      <left/>
      <right style="thin">
        <color theme="1" tint="0.34998626667073579"/>
      </right>
      <top style="thin">
        <color theme="1" tint="0.34998626667073579"/>
      </top>
      <bottom style="thin">
        <color theme="2"/>
      </bottom>
      <diagonal/>
    </border>
    <border>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rgb="FF0F435E"/>
      </bottom>
      <diagonal/>
    </border>
    <border>
      <left/>
      <right/>
      <top style="thin">
        <color indexed="64"/>
      </top>
      <bottom style="thin">
        <color rgb="FF0F435E"/>
      </bottom>
      <diagonal/>
    </border>
    <border>
      <left/>
      <right style="thin">
        <color rgb="FF000000"/>
      </right>
      <top style="thin">
        <color indexed="64"/>
      </top>
      <bottom style="thin">
        <color rgb="FF0F435E"/>
      </bottom>
      <diagonal/>
    </border>
    <border>
      <left/>
      <right style="thin">
        <color rgb="FF0F435E"/>
      </right>
      <top style="thin">
        <color rgb="FF0F435E"/>
      </top>
      <bottom style="thin">
        <color rgb="FF0F435E"/>
      </bottom>
      <diagonal/>
    </border>
    <border>
      <left style="thin">
        <color indexed="64"/>
      </left>
      <right style="thin">
        <color rgb="FF0F435E"/>
      </right>
      <top/>
      <bottom style="thin">
        <color rgb="FF0F435E"/>
      </bottom>
      <diagonal/>
    </border>
    <border>
      <left/>
      <right style="thin">
        <color rgb="FF0F435E"/>
      </right>
      <top/>
      <bottom style="thin">
        <color rgb="FF0F435E"/>
      </bottom>
      <diagonal/>
    </border>
    <border>
      <left/>
      <right style="thin">
        <color indexed="64"/>
      </right>
      <top/>
      <bottom style="thin">
        <color rgb="FF0F435E"/>
      </bottom>
      <diagonal/>
    </border>
    <border>
      <left style="thin">
        <color rgb="FF000000"/>
      </left>
      <right style="thin">
        <color rgb="FF000000"/>
      </right>
      <top/>
      <bottom style="thin">
        <color rgb="FF595959"/>
      </bottom>
      <diagonal/>
    </border>
    <border>
      <left style="thin">
        <color rgb="FF000000"/>
      </left>
      <right/>
      <top/>
      <bottom style="thin">
        <color rgb="FF595959"/>
      </bottom>
      <diagonal/>
    </border>
    <border>
      <left/>
      <right style="thin">
        <color rgb="FF000000"/>
      </right>
      <top/>
      <bottom style="thin">
        <color rgb="FF595959"/>
      </bottom>
      <diagonal/>
    </border>
    <border>
      <left style="thin">
        <color rgb="FF000000"/>
      </left>
      <right style="thin">
        <color rgb="FF595959"/>
      </right>
      <top/>
      <bottom style="thin">
        <color rgb="FF595959"/>
      </bottom>
      <diagonal/>
    </border>
    <border>
      <left style="thin">
        <color indexed="64"/>
      </left>
      <right style="thin">
        <color theme="2"/>
      </right>
      <top style="thin">
        <color indexed="64"/>
      </top>
      <bottom style="thin">
        <color theme="2"/>
      </bottom>
      <diagonal/>
    </border>
    <border>
      <left style="thin">
        <color theme="2"/>
      </left>
      <right style="thin">
        <color theme="2"/>
      </right>
      <top style="thin">
        <color indexed="64"/>
      </top>
      <bottom style="thin">
        <color theme="2"/>
      </bottom>
      <diagonal/>
    </border>
    <border>
      <left style="thin">
        <color theme="2"/>
      </left>
      <right/>
      <top style="thin">
        <color indexed="64"/>
      </top>
      <bottom style="thin">
        <color theme="2"/>
      </bottom>
      <diagonal/>
    </border>
    <border>
      <left/>
      <right style="thin">
        <color theme="2"/>
      </right>
      <top style="thin">
        <color indexed="64"/>
      </top>
      <bottom style="thin">
        <color theme="2"/>
      </bottom>
      <diagonal/>
    </border>
    <border>
      <left style="thin">
        <color theme="2"/>
      </left>
      <right/>
      <top style="thin">
        <color indexed="64"/>
      </top>
      <bottom/>
      <diagonal/>
    </border>
    <border>
      <left/>
      <right style="thin">
        <color theme="2"/>
      </right>
      <top style="thin">
        <color indexed="64"/>
      </top>
      <bottom/>
      <diagonal/>
    </border>
    <border>
      <left style="thin">
        <color theme="2"/>
      </left>
      <right style="thin">
        <color theme="2"/>
      </right>
      <top style="thin">
        <color indexed="64"/>
      </top>
      <bottom/>
      <diagonal/>
    </border>
    <border>
      <left style="thin">
        <color theme="2"/>
      </left>
      <right style="thin">
        <color theme="2"/>
      </right>
      <top style="thin">
        <color theme="2"/>
      </top>
      <bottom style="double">
        <color indexed="64"/>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1" tint="0.34998626667073579"/>
      </left>
      <right style="thin">
        <color theme="2"/>
      </right>
      <top/>
      <bottom style="thin">
        <color theme="2"/>
      </bottom>
      <diagonal/>
    </border>
    <border>
      <left style="thin">
        <color theme="2"/>
      </left>
      <right/>
      <top style="thin">
        <color theme="1" tint="0.34998626667073579"/>
      </top>
      <bottom/>
      <diagonal/>
    </border>
    <border>
      <left style="thin">
        <color theme="2"/>
      </left>
      <right/>
      <top/>
      <bottom style="thin">
        <color theme="1" tint="0.34998626667073579"/>
      </bottom>
      <diagonal/>
    </border>
    <border>
      <left style="thin">
        <color theme="1" tint="0.34998626667073579"/>
      </left>
      <right style="thin">
        <color theme="2"/>
      </right>
      <top style="thin">
        <color theme="1" tint="0.34998626667073579"/>
      </top>
      <bottom/>
      <diagonal/>
    </border>
    <border>
      <left style="thin">
        <color theme="1" tint="0.34998626667073579"/>
      </left>
      <right style="thin">
        <color theme="2"/>
      </right>
      <top/>
      <bottom/>
      <diagonal/>
    </border>
    <border>
      <left style="thin">
        <color theme="2"/>
      </left>
      <right/>
      <top style="thin">
        <color theme="2"/>
      </top>
      <bottom style="thin">
        <color theme="1" tint="0.34998626667073579"/>
      </bottom>
      <diagonal/>
    </border>
    <border>
      <left/>
      <right style="thin">
        <color theme="2"/>
      </right>
      <top style="thin">
        <color theme="2"/>
      </top>
      <bottom style="thin">
        <color theme="1" tint="0.34998626667073579"/>
      </bottom>
      <diagonal/>
    </border>
    <border>
      <left style="thin">
        <color theme="1" tint="0.34998626667073579"/>
      </left>
      <right/>
      <top style="thin">
        <color theme="2"/>
      </top>
      <bottom style="thin">
        <color theme="1" tint="0.34998626667073579"/>
      </bottom>
      <diagonal/>
    </border>
    <border>
      <left/>
      <right/>
      <top style="thin">
        <color theme="2"/>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2"/>
      </bottom>
      <diagonal/>
    </border>
    <border>
      <left style="thin">
        <color theme="1" tint="0.34998626667073579"/>
      </left>
      <right style="thin">
        <color theme="1" tint="0.34998626667073579"/>
      </right>
      <top style="thin">
        <color theme="2"/>
      </top>
      <bottom/>
      <diagonal/>
    </border>
    <border>
      <left style="thin">
        <color theme="1" tint="0.34998626667073579"/>
      </left>
      <right style="thin">
        <color theme="1" tint="0.34998626667073579"/>
      </right>
      <top style="thin">
        <color theme="2"/>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2"/>
      </top>
      <bottom style="thin">
        <color theme="2"/>
      </bottom>
      <diagonal/>
    </border>
    <border>
      <left style="thin">
        <color theme="2"/>
      </left>
      <right/>
      <top style="thin">
        <color theme="1" tint="0.34998626667073579"/>
      </top>
      <bottom style="thin">
        <color theme="1" tint="0.34998626667073579"/>
      </bottom>
      <diagonal/>
    </border>
    <border>
      <left style="thin">
        <color theme="2"/>
      </left>
      <right style="thin">
        <color theme="1" tint="0.34998626667073579"/>
      </right>
      <top style="thin">
        <color theme="1" tint="0.34998626667073579"/>
      </top>
      <bottom/>
      <diagonal/>
    </border>
    <border>
      <left style="thin">
        <color theme="2"/>
      </left>
      <right style="thin">
        <color theme="1" tint="0.34998626667073579"/>
      </right>
      <top/>
      <bottom style="thin">
        <color theme="1" tint="0.34998626667073579"/>
      </bottom>
      <diagonal/>
    </border>
    <border>
      <left/>
      <right style="thin">
        <color theme="1" tint="0.34998626667073579"/>
      </right>
      <top/>
      <bottom style="thin">
        <color theme="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2"/>
      </left>
      <right/>
      <top style="thin">
        <color theme="2"/>
      </top>
      <bottom style="thin">
        <color indexed="64"/>
      </bottom>
      <diagonal/>
    </border>
  </borders>
  <cellStyleXfs count="21">
    <xf numFmtId="0" fontId="0" fillId="0" borderId="0"/>
    <xf numFmtId="0" fontId="3" fillId="0" borderId="0"/>
    <xf numFmtId="0" fontId="4" fillId="0" borderId="0"/>
    <xf numFmtId="164" fontId="5" fillId="0" borderId="0" applyFont="0" applyFill="0" applyBorder="0" applyAlignment="0" applyProtection="0"/>
    <xf numFmtId="0" fontId="5" fillId="0" borderId="0"/>
    <xf numFmtId="43" fontId="3" fillId="0" borderId="0" applyFont="0" applyFill="0" applyBorder="0" applyAlignment="0" applyProtection="0"/>
    <xf numFmtId="0" fontId="12" fillId="0" borderId="0" applyNumberFormat="0" applyFill="0" applyBorder="0" applyAlignment="0" applyProtection="0"/>
    <xf numFmtId="0" fontId="3" fillId="0" borderId="0"/>
    <xf numFmtId="9" fontId="9" fillId="0" borderId="0" applyFont="0" applyFill="0" applyBorder="0" applyAlignment="0" applyProtection="0"/>
    <xf numFmtId="3" fontId="10" fillId="0" borderId="0"/>
    <xf numFmtId="0" fontId="10" fillId="17" borderId="0" applyNumberFormat="0" applyBorder="0" applyAlignment="0" applyProtection="0"/>
    <xf numFmtId="0" fontId="10" fillId="16" borderId="0" applyNumberFormat="0" applyBorder="0" applyAlignment="0" applyProtection="0"/>
    <xf numFmtId="0" fontId="69" fillId="18" borderId="0" applyNumberFormat="0" applyBorder="0" applyAlignment="0" applyProtection="0"/>
    <xf numFmtId="0" fontId="1" fillId="0" borderId="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cellStyleXfs>
  <cellXfs count="1284">
    <xf numFmtId="0" fontId="0" fillId="0" borderId="0" xfId="0"/>
    <xf numFmtId="0" fontId="6" fillId="2" borderId="0" xfId="0" applyFont="1" applyFill="1"/>
    <xf numFmtId="0" fontId="3" fillId="2" borderId="0" xfId="0" applyFont="1" applyFill="1"/>
    <xf numFmtId="0" fontId="3" fillId="2" borderId="0" xfId="0" applyFont="1" applyFill="1" applyAlignment="1">
      <alignment horizontal="right"/>
    </xf>
    <xf numFmtId="0" fontId="3" fillId="2" borderId="4" xfId="0" applyFont="1" applyFill="1" applyBorder="1" applyAlignment="1">
      <alignment horizontal="right"/>
    </xf>
    <xf numFmtId="0" fontId="3" fillId="2" borderId="5" xfId="0" applyFont="1" applyFill="1" applyBorder="1" applyAlignment="1">
      <alignment horizontal="right"/>
    </xf>
    <xf numFmtId="0" fontId="4" fillId="2" borderId="0" xfId="2" applyFill="1"/>
    <xf numFmtId="0" fontId="10" fillId="2" borderId="0" xfId="0" applyFont="1" applyFill="1" applyAlignment="1">
      <alignment horizontal="left" vertical="center" indent="4"/>
    </xf>
    <xf numFmtId="0" fontId="3" fillId="2" borderId="11" xfId="0" applyFont="1" applyFill="1" applyBorder="1" applyAlignment="1">
      <alignment horizontal="left" vertical="center" wrapText="1"/>
    </xf>
    <xf numFmtId="0" fontId="6" fillId="2" borderId="0" xfId="0" applyFont="1" applyFill="1" applyProtection="1">
      <protection locked="0"/>
    </xf>
    <xf numFmtId="0" fontId="10" fillId="2" borderId="0" xfId="2" applyFont="1" applyFill="1" applyAlignment="1" applyProtection="1">
      <alignment horizontal="right"/>
      <protection locked="0"/>
    </xf>
    <xf numFmtId="0" fontId="16" fillId="2" borderId="0" xfId="2" applyFont="1" applyFill="1" applyAlignment="1">
      <alignment vertical="top" wrapText="1"/>
    </xf>
    <xf numFmtId="0" fontId="14" fillId="2" borderId="0" xfId="4" applyFont="1" applyFill="1" applyAlignment="1">
      <alignment horizontal="center" vertical="center"/>
    </xf>
    <xf numFmtId="0" fontId="16" fillId="2" borderId="1" xfId="4" applyFont="1" applyFill="1" applyBorder="1" applyAlignment="1">
      <alignment horizontal="center" vertical="center" wrapText="1"/>
    </xf>
    <xf numFmtId="1" fontId="16" fillId="2" borderId="1" xfId="0" applyNumberFormat="1" applyFont="1" applyFill="1" applyBorder="1" applyAlignment="1">
      <alignment horizontal="center" vertical="center"/>
    </xf>
    <xf numFmtId="0" fontId="30" fillId="2" borderId="0" xfId="0" applyFont="1" applyFill="1"/>
    <xf numFmtId="0" fontId="3" fillId="2" borderId="0" xfId="0" applyFont="1" applyFill="1" applyAlignment="1">
      <alignment horizontal="left" vertical="center" wrapText="1"/>
    </xf>
    <xf numFmtId="0" fontId="32" fillId="2" borderId="0" xfId="0" applyFont="1" applyFill="1" applyAlignment="1">
      <alignment horizontal="right" vertical="center" wrapText="1"/>
    </xf>
    <xf numFmtId="0" fontId="31" fillId="2" borderId="0" xfId="0" applyFont="1" applyFill="1"/>
    <xf numFmtId="0" fontId="18" fillId="2" borderId="0" xfId="0" applyFont="1" applyFill="1" applyAlignment="1">
      <alignment horizontal="left"/>
    </xf>
    <xf numFmtId="0" fontId="4" fillId="2" borderId="0" xfId="2" applyFill="1" applyProtection="1">
      <protection locked="0"/>
    </xf>
    <xf numFmtId="0" fontId="18" fillId="2" borderId="0" xfId="0" applyFont="1" applyFill="1" applyAlignment="1" applyProtection="1">
      <alignment horizontal="left"/>
      <protection locked="0"/>
    </xf>
    <xf numFmtId="0" fontId="16" fillId="2" borderId="0" xfId="2" applyFont="1" applyFill="1" applyAlignment="1" applyProtection="1">
      <alignment vertical="top" wrapText="1"/>
      <protection locked="0"/>
    </xf>
    <xf numFmtId="0" fontId="16" fillId="2" borderId="1" xfId="0" applyFont="1" applyFill="1" applyBorder="1" applyAlignment="1" applyProtection="1">
      <alignment horizontal="center" vertical="top"/>
      <protection locked="0"/>
    </xf>
    <xf numFmtId="0" fontId="10" fillId="2" borderId="0" xfId="2" applyFont="1" applyFill="1" applyAlignment="1" applyProtection="1">
      <alignment horizontal="left" vertical="top" wrapText="1"/>
      <protection locked="0"/>
    </xf>
    <xf numFmtId="0" fontId="8" fillId="2" borderId="0" xfId="0" applyFont="1" applyFill="1" applyProtection="1">
      <protection locked="0"/>
    </xf>
    <xf numFmtId="0" fontId="10" fillId="2" borderId="0" xfId="2" applyFont="1" applyFill="1" applyAlignment="1" applyProtection="1">
      <alignment vertical="top" wrapText="1"/>
      <protection locked="0"/>
    </xf>
    <xf numFmtId="0" fontId="25" fillId="2" borderId="0" xfId="2" applyFont="1" applyFill="1" applyAlignment="1" applyProtection="1">
      <alignment vertical="top" wrapText="1"/>
      <protection locked="0"/>
    </xf>
    <xf numFmtId="0" fontId="13" fillId="2" borderId="0" xfId="2" applyFont="1" applyFill="1" applyAlignment="1" applyProtection="1">
      <alignment vertical="top" wrapText="1"/>
      <protection locked="0"/>
    </xf>
    <xf numFmtId="0" fontId="29" fillId="2" borderId="0" xfId="0" applyFont="1" applyFill="1" applyProtection="1">
      <protection locked="0"/>
    </xf>
    <xf numFmtId="0" fontId="36" fillId="2" borderId="0" xfId="0" applyFont="1" applyFill="1" applyAlignment="1" applyProtection="1">
      <alignment vertical="top"/>
      <protection locked="0"/>
    </xf>
    <xf numFmtId="0" fontId="25" fillId="2" borderId="0" xfId="2" applyFont="1" applyFill="1" applyAlignment="1">
      <alignment vertical="top" wrapText="1"/>
    </xf>
    <xf numFmtId="0" fontId="16" fillId="2" borderId="0" xfId="2" applyFont="1" applyFill="1" applyAlignment="1" applyProtection="1">
      <alignment vertical="top"/>
      <protection locked="0"/>
    </xf>
    <xf numFmtId="0" fontId="25" fillId="2" borderId="0" xfId="0" applyFont="1" applyFill="1" applyAlignment="1" applyProtection="1">
      <alignment horizontal="left" vertical="top" wrapText="1"/>
      <protection locked="0"/>
    </xf>
    <xf numFmtId="0" fontId="28" fillId="2" borderId="0" xfId="0" applyFont="1" applyFill="1"/>
    <xf numFmtId="0" fontId="29" fillId="2" borderId="0" xfId="0" applyFont="1" applyFill="1"/>
    <xf numFmtId="0" fontId="7" fillId="2" borderId="0" xfId="0" applyFont="1" applyFill="1"/>
    <xf numFmtId="0" fontId="39" fillId="2" borderId="0" xfId="7" applyFont="1" applyFill="1"/>
    <xf numFmtId="0" fontId="37" fillId="2" borderId="0" xfId="7" applyFont="1" applyFill="1"/>
    <xf numFmtId="0" fontId="36" fillId="2" borderId="0" xfId="0" applyFont="1" applyFill="1" applyAlignment="1">
      <alignment vertical="top"/>
    </xf>
    <xf numFmtId="0" fontId="13" fillId="2" borderId="0" xfId="2" applyFont="1" applyFill="1" applyAlignment="1" applyProtection="1">
      <alignment horizontal="left" vertical="top" wrapText="1"/>
      <protection locked="0"/>
    </xf>
    <xf numFmtId="0" fontId="41" fillId="2" borderId="0" xfId="2" applyFont="1" applyFill="1" applyProtection="1">
      <protection locked="0"/>
    </xf>
    <xf numFmtId="0" fontId="31" fillId="2" borderId="0" xfId="0" applyFont="1" applyFill="1" applyProtection="1">
      <protection locked="0"/>
    </xf>
    <xf numFmtId="0" fontId="0" fillId="2" borderId="0" xfId="0" applyFill="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horizontal="left" vertical="center"/>
      <protection locked="0"/>
    </xf>
    <xf numFmtId="0" fontId="0" fillId="2" borderId="0" xfId="0" applyFill="1" applyAlignment="1">
      <alignment vertical="top" wrapText="1"/>
    </xf>
    <xf numFmtId="0" fontId="0" fillId="2" borderId="0" xfId="0" quotePrefix="1" applyFill="1" applyAlignment="1">
      <alignment vertical="top" wrapText="1"/>
    </xf>
    <xf numFmtId="0" fontId="7" fillId="8" borderId="0" xfId="0" applyFont="1" applyFill="1"/>
    <xf numFmtId="0" fontId="18" fillId="6" borderId="0" xfId="0" applyFont="1" applyFill="1" applyAlignment="1">
      <alignment vertical="center"/>
    </xf>
    <xf numFmtId="0" fontId="2" fillId="2" borderId="0" xfId="0" applyFont="1" applyFill="1" applyProtection="1">
      <protection locked="0"/>
    </xf>
    <xf numFmtId="0" fontId="44" fillId="6" borderId="0" xfId="0" applyFont="1" applyFill="1" applyAlignment="1">
      <alignment horizontal="left"/>
    </xf>
    <xf numFmtId="0" fontId="16" fillId="2" borderId="3" xfId="4" applyFont="1" applyFill="1" applyBorder="1" applyAlignment="1">
      <alignment horizontal="center" vertical="center" wrapText="1"/>
    </xf>
    <xf numFmtId="0" fontId="25" fillId="2" borderId="0" xfId="2" applyFont="1" applyFill="1" applyAlignment="1">
      <alignment horizontal="left" vertical="top" wrapText="1"/>
    </xf>
    <xf numFmtId="0" fontId="7" fillId="8" borderId="7" xfId="0" applyFont="1" applyFill="1" applyBorder="1"/>
    <xf numFmtId="0" fontId="10" fillId="7" borderId="1" xfId="0" applyFont="1" applyFill="1" applyBorder="1" applyAlignment="1" applyProtection="1">
      <alignment horizontal="center" vertical="top" wrapText="1"/>
      <protection locked="0"/>
    </xf>
    <xf numFmtId="0" fontId="45" fillId="2" borderId="0" xfId="0" applyFont="1" applyFill="1" applyAlignment="1">
      <alignment vertical="top" wrapText="1"/>
    </xf>
    <xf numFmtId="0" fontId="31" fillId="5" borderId="0" xfId="0" applyFont="1" applyFill="1" applyAlignment="1">
      <alignment horizontal="left" wrapText="1"/>
    </xf>
    <xf numFmtId="0" fontId="31" fillId="5" borderId="13" xfId="0" applyFont="1" applyFill="1" applyBorder="1" applyAlignment="1">
      <alignment horizontal="left" wrapText="1"/>
    </xf>
    <xf numFmtId="0" fontId="18" fillId="7" borderId="1" xfId="0" applyFont="1" applyFill="1" applyBorder="1" applyAlignment="1" applyProtection="1">
      <alignment horizontal="left" vertical="center"/>
      <protection locked="0"/>
    </xf>
    <xf numFmtId="0" fontId="24" fillId="7" borderId="1" xfId="0" applyFont="1" applyFill="1" applyBorder="1" applyAlignment="1" applyProtection="1">
      <alignment horizontal="left" vertical="center"/>
      <protection locked="0"/>
    </xf>
    <xf numFmtId="0" fontId="31" fillId="5" borderId="11" xfId="0" applyFont="1" applyFill="1" applyBorder="1" applyAlignment="1">
      <alignment horizontal="left" vertical="top" wrapText="1"/>
    </xf>
    <xf numFmtId="0" fontId="31" fillId="5" borderId="0" xfId="0" applyFont="1" applyFill="1" applyAlignment="1">
      <alignment horizontal="left" vertical="top" wrapText="1"/>
    </xf>
    <xf numFmtId="0" fontId="31" fillId="5" borderId="13" xfId="0" applyFont="1" applyFill="1" applyBorder="1" applyAlignment="1">
      <alignment horizontal="left" vertical="top" wrapText="1"/>
    </xf>
    <xf numFmtId="0" fontId="24" fillId="5" borderId="0" xfId="0" applyFont="1" applyFill="1"/>
    <xf numFmtId="0" fontId="18" fillId="5" borderId="0" xfId="0" applyFont="1" applyFill="1"/>
    <xf numFmtId="0" fontId="4" fillId="5" borderId="0" xfId="2" applyFill="1"/>
    <xf numFmtId="0" fontId="14" fillId="5" borderId="0" xfId="4" applyFont="1" applyFill="1" applyAlignment="1">
      <alignment horizontal="center" vertical="center"/>
    </xf>
    <xf numFmtId="0" fontId="21" fillId="5" borderId="0" xfId="4" applyFont="1" applyFill="1"/>
    <xf numFmtId="0" fontId="0" fillId="2" borderId="0" xfId="0" applyFill="1" applyAlignment="1">
      <alignment horizontal="left" vertical="top" wrapText="1"/>
    </xf>
    <xf numFmtId="0" fontId="2" fillId="2" borderId="0" xfId="0" applyFont="1" applyFill="1"/>
    <xf numFmtId="0" fontId="16" fillId="2" borderId="6" xfId="4" applyFont="1" applyFill="1" applyBorder="1" applyAlignment="1">
      <alignment horizontal="center" vertical="center" wrapText="1"/>
    </xf>
    <xf numFmtId="0" fontId="26" fillId="2" borderId="6" xfId="4" applyFont="1" applyFill="1" applyBorder="1" applyAlignment="1">
      <alignment horizontal="center" vertical="center" wrapText="1"/>
    </xf>
    <xf numFmtId="0" fontId="24" fillId="2" borderId="0" xfId="0" applyFont="1" applyFill="1" applyAlignment="1">
      <alignment horizontal="center" vertical="center"/>
    </xf>
    <xf numFmtId="0" fontId="26" fillId="2" borderId="18" xfId="4" applyFont="1" applyFill="1" applyBorder="1" applyAlignment="1">
      <alignment horizontal="center" vertical="center" wrapText="1"/>
    </xf>
    <xf numFmtId="0" fontId="26" fillId="2" borderId="27" xfId="4" applyFont="1" applyFill="1" applyBorder="1" applyAlignment="1">
      <alignment horizontal="center" vertical="center" wrapText="1"/>
    </xf>
    <xf numFmtId="0" fontId="26" fillId="2" borderId="21" xfId="4" applyFont="1" applyFill="1" applyBorder="1" applyAlignment="1">
      <alignment horizontal="center" vertical="center" wrapText="1"/>
    </xf>
    <xf numFmtId="0" fontId="18" fillId="2" borderId="0" xfId="0" applyFont="1" applyFill="1" applyProtection="1">
      <protection locked="0"/>
    </xf>
    <xf numFmtId="0" fontId="16" fillId="2" borderId="0" xfId="2" applyFont="1" applyFill="1" applyAlignment="1" applyProtection="1">
      <alignment horizontal="left" vertical="top" wrapText="1"/>
      <protection locked="0"/>
    </xf>
    <xf numFmtId="0" fontId="46" fillId="2" borderId="0" xfId="2" applyFont="1" applyFill="1" applyProtection="1">
      <protection locked="0"/>
    </xf>
    <xf numFmtId="0" fontId="18" fillId="2" borderId="0" xfId="0" applyFont="1" applyFill="1"/>
    <xf numFmtId="0" fontId="16" fillId="10" borderId="18" xfId="2" applyFont="1" applyFill="1" applyBorder="1" applyAlignment="1">
      <alignment horizontal="center" vertical="top" wrapText="1"/>
    </xf>
    <xf numFmtId="0" fontId="16" fillId="2" borderId="18" xfId="4" applyFont="1" applyFill="1" applyBorder="1" applyAlignment="1">
      <alignment horizontal="center" vertical="center" wrapText="1"/>
    </xf>
    <xf numFmtId="0" fontId="16" fillId="2" borderId="18" xfId="4" applyFont="1" applyFill="1" applyBorder="1" applyAlignment="1">
      <alignment horizontal="center" vertical="center"/>
    </xf>
    <xf numFmtId="0" fontId="16" fillId="3" borderId="18" xfId="0" applyFont="1" applyFill="1" applyBorder="1" applyAlignment="1" applyProtection="1">
      <alignment horizontal="center" vertical="top"/>
      <protection locked="0"/>
    </xf>
    <xf numFmtId="0" fontId="16" fillId="7" borderId="18" xfId="0" applyFont="1" applyFill="1" applyBorder="1" applyAlignment="1" applyProtection="1">
      <alignment horizontal="center" vertical="top"/>
      <protection locked="0"/>
    </xf>
    <xf numFmtId="0" fontId="26" fillId="3" borderId="18" xfId="0" applyFont="1" applyFill="1" applyBorder="1" applyAlignment="1" applyProtection="1">
      <alignment horizontal="left" vertical="top"/>
      <protection locked="0"/>
    </xf>
    <xf numFmtId="0" fontId="16" fillId="2" borderId="18" xfId="0" applyFont="1" applyFill="1" applyBorder="1" applyAlignment="1">
      <alignment horizontal="center" vertical="top"/>
    </xf>
    <xf numFmtId="0" fontId="4" fillId="11" borderId="0" xfId="2" applyFill="1"/>
    <xf numFmtId="0" fontId="9" fillId="2" borderId="18" xfId="2" applyFont="1" applyFill="1" applyBorder="1" applyAlignment="1">
      <alignment vertical="top" wrapText="1"/>
    </xf>
    <xf numFmtId="0" fontId="48" fillId="2" borderId="18" xfId="4" applyFont="1" applyFill="1" applyBorder="1" applyAlignment="1">
      <alignment horizontal="right"/>
    </xf>
    <xf numFmtId="0" fontId="0" fillId="2" borderId="18" xfId="2" applyFont="1" applyFill="1" applyBorder="1" applyAlignment="1">
      <alignment vertical="top" wrapText="1"/>
    </xf>
    <xf numFmtId="0" fontId="16" fillId="5" borderId="0" xfId="4" applyFont="1" applyFill="1" applyAlignment="1">
      <alignment vertical="top" wrapText="1"/>
    </xf>
    <xf numFmtId="0" fontId="9" fillId="2" borderId="0" xfId="2" applyFont="1" applyFill="1" applyAlignment="1">
      <alignment horizontal="left" vertical="top" wrapText="1"/>
    </xf>
    <xf numFmtId="0" fontId="52" fillId="2" borderId="0" xfId="0" applyFont="1" applyFill="1" applyAlignment="1">
      <alignment vertical="top"/>
    </xf>
    <xf numFmtId="0" fontId="0" fillId="12" borderId="0" xfId="0" applyFill="1" applyAlignment="1">
      <alignment vertical="top" wrapText="1"/>
    </xf>
    <xf numFmtId="0" fontId="0" fillId="12" borderId="0" xfId="0" quotePrefix="1" applyFill="1" applyAlignment="1">
      <alignment vertical="top" wrapText="1"/>
    </xf>
    <xf numFmtId="0" fontId="38" fillId="2" borderId="0" xfId="0" applyFont="1" applyFill="1" applyAlignment="1">
      <alignment vertical="top"/>
    </xf>
    <xf numFmtId="0" fontId="40" fillId="8" borderId="0" xfId="0" applyFont="1" applyFill="1" applyAlignment="1">
      <alignment vertical="top" wrapText="1"/>
    </xf>
    <xf numFmtId="0" fontId="50" fillId="8" borderId="0" xfId="0" applyFont="1" applyFill="1" applyAlignment="1">
      <alignment vertical="top"/>
    </xf>
    <xf numFmtId="0" fontId="50" fillId="8" borderId="0" xfId="0" applyFont="1" applyFill="1" applyAlignment="1">
      <alignment horizontal="center" vertical="top" wrapText="1"/>
    </xf>
    <xf numFmtId="0" fontId="40" fillId="8" borderId="0" xfId="0" quotePrefix="1" applyFont="1" applyFill="1" applyAlignment="1">
      <alignment vertical="top" wrapText="1"/>
    </xf>
    <xf numFmtId="0" fontId="50" fillId="8" borderId="0" xfId="0" quotePrefix="1" applyFont="1" applyFill="1" applyAlignment="1">
      <alignment horizontal="right" vertical="top" wrapText="1"/>
    </xf>
    <xf numFmtId="0" fontId="40" fillId="13" borderId="41" xfId="0" applyFont="1" applyFill="1" applyBorder="1" applyAlignment="1">
      <alignment vertical="top" wrapText="1"/>
    </xf>
    <xf numFmtId="0" fontId="40" fillId="2" borderId="0" xfId="0" applyFont="1" applyFill="1" applyAlignment="1">
      <alignment vertical="top" wrapText="1"/>
    </xf>
    <xf numFmtId="0" fontId="40" fillId="2" borderId="0" xfId="0" quotePrefix="1" applyFont="1" applyFill="1" applyAlignment="1">
      <alignment vertical="top" wrapText="1"/>
    </xf>
    <xf numFmtId="0" fontId="42" fillId="6" borderId="0" xfId="6" applyFont="1" applyFill="1" applyProtection="1"/>
    <xf numFmtId="0" fontId="59" fillId="6" borderId="0" xfId="6" applyFont="1" applyFill="1" applyProtection="1"/>
    <xf numFmtId="0" fontId="28" fillId="2" borderId="0" xfId="0" applyFont="1" applyFill="1" applyProtection="1">
      <protection locked="0"/>
    </xf>
    <xf numFmtId="0" fontId="51" fillId="2" borderId="0" xfId="2" applyFont="1" applyFill="1"/>
    <xf numFmtId="1" fontId="16" fillId="7" borderId="1" xfId="8" applyNumberFormat="1" applyFont="1" applyFill="1" applyBorder="1" applyAlignment="1" applyProtection="1">
      <alignment horizontal="center" vertical="top"/>
      <protection locked="0"/>
    </xf>
    <xf numFmtId="0" fontId="60" fillId="14" borderId="42" xfId="2" applyFont="1" applyFill="1" applyBorder="1" applyAlignment="1">
      <alignment vertical="center" wrapText="1"/>
    </xf>
    <xf numFmtId="0" fontId="10" fillId="2" borderId="42" xfId="2" applyFont="1" applyFill="1" applyBorder="1" applyAlignment="1">
      <alignment vertical="center" wrapText="1"/>
    </xf>
    <xf numFmtId="0" fontId="16" fillId="2" borderId="42" xfId="0" applyFont="1" applyFill="1" applyBorder="1" applyAlignment="1">
      <alignment vertical="center"/>
    </xf>
    <xf numFmtId="0" fontId="10" fillId="2" borderId="0" xfId="2" applyFont="1" applyFill="1" applyAlignment="1" applyProtection="1">
      <alignment vertical="center" wrapText="1"/>
      <protection locked="0"/>
    </xf>
    <xf numFmtId="0" fontId="35" fillId="2" borderId="42" xfId="2" applyFont="1" applyFill="1" applyBorder="1" applyAlignment="1">
      <alignment horizontal="center" vertical="center" wrapText="1"/>
    </xf>
    <xf numFmtId="166" fontId="10" fillId="2" borderId="42" xfId="2" applyNumberFormat="1" applyFont="1" applyFill="1" applyBorder="1" applyAlignment="1">
      <alignment horizontal="center" vertical="center" wrapText="1"/>
    </xf>
    <xf numFmtId="165" fontId="3" fillId="4" borderId="42" xfId="0" applyNumberFormat="1" applyFont="1" applyFill="1" applyBorder="1" applyAlignment="1">
      <alignment horizontal="left"/>
    </xf>
    <xf numFmtId="0" fontId="16" fillId="0" borderId="0" xfId="0" applyFont="1" applyAlignment="1" applyProtection="1">
      <alignment vertical="center"/>
      <protection locked="0"/>
    </xf>
    <xf numFmtId="0" fontId="40" fillId="8" borderId="0" xfId="0" applyFont="1" applyFill="1" applyAlignment="1">
      <alignment horizontal="left" vertical="top" wrapText="1"/>
    </xf>
    <xf numFmtId="165" fontId="3" fillId="7" borderId="1" xfId="0" applyNumberFormat="1" applyFont="1" applyFill="1" applyBorder="1" applyAlignment="1" applyProtection="1">
      <alignment horizontal="left" vertical="top"/>
      <protection locked="0"/>
    </xf>
    <xf numFmtId="0" fontId="10" fillId="2" borderId="0" xfId="2" applyFont="1" applyFill="1" applyAlignment="1">
      <alignment horizontal="right"/>
    </xf>
    <xf numFmtId="0" fontId="11" fillId="2" borderId="17" xfId="0" applyFont="1" applyFill="1" applyBorder="1" applyAlignment="1">
      <alignment horizontal="center" vertical="center"/>
    </xf>
    <xf numFmtId="0" fontId="11" fillId="2" borderId="17" xfId="0" applyFont="1" applyFill="1" applyBorder="1" applyAlignment="1">
      <alignment horizontal="center"/>
    </xf>
    <xf numFmtId="0" fontId="25" fillId="2" borderId="0" xfId="0" applyFont="1" applyFill="1" applyAlignment="1" applyProtection="1">
      <alignment horizontal="left" vertical="center"/>
      <protection locked="0"/>
    </xf>
    <xf numFmtId="0" fontId="25" fillId="2" borderId="0" xfId="0" applyFont="1" applyFill="1" applyProtection="1">
      <protection locked="0"/>
    </xf>
    <xf numFmtId="0" fontId="25" fillId="2" borderId="0" xfId="0" applyFont="1" applyFill="1" applyAlignment="1">
      <alignment vertical="top" wrapText="1"/>
    </xf>
    <xf numFmtId="0" fontId="25" fillId="2" borderId="0" xfId="0" quotePrefix="1" applyFont="1" applyFill="1" applyAlignment="1">
      <alignment vertical="top" wrapText="1"/>
    </xf>
    <xf numFmtId="0" fontId="25" fillId="2" borderId="0" xfId="0" applyFont="1" applyFill="1" applyAlignment="1" applyProtection="1">
      <alignment vertical="top" wrapText="1"/>
      <protection locked="0"/>
    </xf>
    <xf numFmtId="0" fontId="0" fillId="2" borderId="0" xfId="0" applyFill="1"/>
    <xf numFmtId="0" fontId="0" fillId="2" borderId="0" xfId="0" applyFill="1" applyAlignment="1">
      <alignment vertical="top"/>
    </xf>
    <xf numFmtId="0" fontId="40" fillId="8" borderId="0" xfId="0" applyFont="1" applyFill="1"/>
    <xf numFmtId="0" fontId="40" fillId="8" borderId="0" xfId="0" quotePrefix="1" applyFont="1" applyFill="1" applyAlignment="1">
      <alignment horizontal="right"/>
    </xf>
    <xf numFmtId="0" fontId="40" fillId="2" borderId="0" xfId="0" applyFont="1" applyFill="1"/>
    <xf numFmtId="0" fontId="0" fillId="12" borderId="0" xfId="0" applyFill="1"/>
    <xf numFmtId="0" fontId="0" fillId="2" borderId="0" xfId="0" applyFill="1" applyAlignment="1">
      <alignment horizontal="left" vertical="center"/>
    </xf>
    <xf numFmtId="0" fontId="0" fillId="12" borderId="0" xfId="0" applyFill="1" applyAlignment="1">
      <alignment horizontal="left" vertical="center"/>
    </xf>
    <xf numFmtId="0" fontId="25" fillId="6" borderId="0" xfId="0" applyFont="1" applyFill="1"/>
    <xf numFmtId="0" fontId="44" fillId="6" borderId="0" xfId="0" applyFont="1" applyFill="1"/>
    <xf numFmtId="0" fontId="58" fillId="6" borderId="0" xfId="0" applyFont="1" applyFill="1" applyAlignment="1">
      <alignment vertical="center"/>
    </xf>
    <xf numFmtId="0" fontId="2" fillId="2" borderId="0" xfId="0" applyFont="1" applyFill="1" applyAlignment="1" applyProtection="1">
      <alignment horizontal="left"/>
      <protection locked="0"/>
    </xf>
    <xf numFmtId="0" fontId="10" fillId="2" borderId="0" xfId="2" applyFont="1" applyFill="1" applyProtection="1">
      <protection locked="0"/>
    </xf>
    <xf numFmtId="3" fontId="10" fillId="2" borderId="42" xfId="2" applyNumberFormat="1" applyFont="1" applyFill="1" applyBorder="1" applyAlignment="1">
      <alignment horizontal="center" vertical="center" wrapText="1"/>
    </xf>
    <xf numFmtId="4" fontId="16" fillId="4" borderId="3" xfId="0" applyNumberFormat="1" applyFont="1" applyFill="1" applyBorder="1" applyAlignment="1">
      <alignment horizontal="center" vertical="top"/>
    </xf>
    <xf numFmtId="4" fontId="10" fillId="7" borderId="1" xfId="0" applyNumberFormat="1" applyFont="1" applyFill="1" applyBorder="1" applyAlignment="1" applyProtection="1">
      <alignment horizontal="center" vertical="top" wrapText="1"/>
      <protection locked="0"/>
    </xf>
    <xf numFmtId="0" fontId="61" fillId="12" borderId="0" xfId="0" applyFont="1" applyFill="1" applyAlignment="1">
      <alignment vertical="top" wrapText="1"/>
    </xf>
    <xf numFmtId="0" fontId="5" fillId="2" borderId="0" xfId="0" applyFont="1" applyFill="1" applyProtection="1">
      <protection locked="0"/>
    </xf>
    <xf numFmtId="0" fontId="62" fillId="2" borderId="0" xfId="0" applyFont="1" applyFill="1" applyProtection="1">
      <protection locked="0"/>
    </xf>
    <xf numFmtId="0" fontId="5" fillId="0" borderId="0" xfId="0" applyFont="1"/>
    <xf numFmtId="0" fontId="18" fillId="0" borderId="0" xfId="0" applyFont="1"/>
    <xf numFmtId="14" fontId="5" fillId="2" borderId="0" xfId="0" applyNumberFormat="1" applyFont="1" applyFill="1" applyProtection="1">
      <protection locked="0"/>
    </xf>
    <xf numFmtId="1" fontId="62" fillId="2" borderId="0" xfId="0" applyNumberFormat="1" applyFont="1" applyFill="1" applyProtection="1">
      <protection locked="0"/>
    </xf>
    <xf numFmtId="14" fontId="62" fillId="2" borderId="0" xfId="0" applyNumberFormat="1" applyFont="1" applyFill="1" applyProtection="1">
      <protection locked="0"/>
    </xf>
    <xf numFmtId="0" fontId="62" fillId="2" borderId="0" xfId="0" applyFont="1" applyFill="1"/>
    <xf numFmtId="0" fontId="62" fillId="7" borderId="0" xfId="0" applyFont="1" applyFill="1"/>
    <xf numFmtId="0" fontId="5" fillId="7" borderId="0" xfId="0" applyFont="1" applyFill="1"/>
    <xf numFmtId="0" fontId="18" fillId="7" borderId="0" xfId="0" applyFont="1" applyFill="1"/>
    <xf numFmtId="14" fontId="5" fillId="7" borderId="0" xfId="0" applyNumberFormat="1" applyFont="1" applyFill="1"/>
    <xf numFmtId="1" fontId="62" fillId="7" borderId="0" xfId="0" applyNumberFormat="1" applyFont="1" applyFill="1"/>
    <xf numFmtId="14" fontId="62" fillId="7" borderId="0" xfId="0" applyNumberFormat="1" applyFont="1" applyFill="1"/>
    <xf numFmtId="0" fontId="63" fillId="7" borderId="0" xfId="0" applyFont="1" applyFill="1"/>
    <xf numFmtId="0" fontId="24" fillId="2" borderId="0" xfId="0" applyFont="1" applyFill="1"/>
    <xf numFmtId="0" fontId="18" fillId="2" borderId="0" xfId="0" applyFont="1" applyFill="1" applyAlignment="1">
      <alignment vertical="top" wrapText="1"/>
    </xf>
    <xf numFmtId="0" fontId="46" fillId="2" borderId="0" xfId="2" applyFont="1" applyFill="1"/>
    <xf numFmtId="0" fontId="16" fillId="2" borderId="0" xfId="2" applyFont="1" applyFill="1" applyAlignment="1">
      <alignment horizontal="left" vertical="top" wrapText="1"/>
    </xf>
    <xf numFmtId="0" fontId="25" fillId="2" borderId="0" xfId="2" applyFont="1" applyFill="1"/>
    <xf numFmtId="0" fontId="18" fillId="2" borderId="0" xfId="0" applyFont="1" applyFill="1" applyAlignment="1">
      <alignment vertical="top"/>
    </xf>
    <xf numFmtId="0" fontId="18" fillId="2" borderId="0" xfId="0" applyFont="1" applyFill="1" applyAlignment="1">
      <alignment horizontal="left" vertical="top"/>
    </xf>
    <xf numFmtId="9" fontId="18" fillId="2" borderId="0" xfId="0" applyNumberFormat="1" applyFont="1" applyFill="1" applyProtection="1">
      <protection locked="0"/>
    </xf>
    <xf numFmtId="0" fontId="5" fillId="7" borderId="0" xfId="0" applyFont="1" applyFill="1" applyAlignment="1">
      <alignment vertical="center"/>
    </xf>
    <xf numFmtId="0" fontId="16" fillId="7" borderId="0" xfId="0" applyFont="1" applyFill="1" applyAlignment="1">
      <alignment vertical="center"/>
    </xf>
    <xf numFmtId="0" fontId="5" fillId="7" borderId="0" xfId="0" applyFont="1" applyFill="1" applyAlignment="1">
      <alignment horizontal="left"/>
    </xf>
    <xf numFmtId="0" fontId="64" fillId="7" borderId="0" xfId="0" applyFont="1" applyFill="1"/>
    <xf numFmtId="0" fontId="5" fillId="2" borderId="0" xfId="0" applyFont="1" applyFill="1" applyAlignment="1" applyProtection="1">
      <alignment vertical="center"/>
      <protection locked="0"/>
    </xf>
    <xf numFmtId="0" fontId="16" fillId="2" borderId="0" xfId="0" applyFont="1" applyFill="1" applyAlignment="1" applyProtection="1">
      <alignment vertical="center"/>
      <protection locked="0"/>
    </xf>
    <xf numFmtId="0" fontId="24" fillId="2" borderId="0" xfId="0" applyFont="1" applyFill="1" applyProtection="1">
      <protection locked="0"/>
    </xf>
    <xf numFmtId="2" fontId="5" fillId="7" borderId="0" xfId="0" applyNumberFormat="1" applyFont="1" applyFill="1"/>
    <xf numFmtId="0" fontId="18" fillId="2" borderId="0" xfId="0" applyFont="1" applyFill="1" applyAlignment="1">
      <alignment horizontal="left" wrapText="1"/>
    </xf>
    <xf numFmtId="0" fontId="65" fillId="2" borderId="0" xfId="2" applyFont="1" applyFill="1" applyProtection="1">
      <protection locked="0"/>
    </xf>
    <xf numFmtId="0" fontId="48" fillId="2" borderId="0" xfId="2" applyFont="1" applyFill="1"/>
    <xf numFmtId="0" fontId="18" fillId="2" borderId="0" xfId="0" applyFont="1" applyFill="1" applyAlignment="1" applyProtection="1">
      <alignment vertical="top" wrapText="1"/>
      <protection locked="0"/>
    </xf>
    <xf numFmtId="0" fontId="24" fillId="7" borderId="0" xfId="0" applyFont="1" applyFill="1"/>
    <xf numFmtId="0" fontId="5" fillId="2" borderId="0" xfId="0" applyFont="1" applyFill="1"/>
    <xf numFmtId="0" fontId="24" fillId="2" borderId="0" xfId="0" applyFont="1" applyFill="1" applyAlignment="1">
      <alignment vertical="top" wrapText="1"/>
    </xf>
    <xf numFmtId="0" fontId="18" fillId="7" borderId="0" xfId="0" applyFont="1" applyFill="1" applyAlignment="1">
      <alignment horizontal="left"/>
    </xf>
    <xf numFmtId="0" fontId="10" fillId="0" borderId="0" xfId="0" applyFont="1"/>
    <xf numFmtId="0" fontId="11" fillId="7" borderId="0" xfId="0" applyFont="1" applyFill="1"/>
    <xf numFmtId="0" fontId="11" fillId="7" borderId="0" xfId="0" quotePrefix="1" applyFont="1" applyFill="1"/>
    <xf numFmtId="0" fontId="0" fillId="7" borderId="0" xfId="0" applyFill="1"/>
    <xf numFmtId="0" fontId="51" fillId="7" borderId="0" xfId="0" applyFont="1" applyFill="1"/>
    <xf numFmtId="0" fontId="51" fillId="7" borderId="0" xfId="0" quotePrefix="1" applyFont="1" applyFill="1"/>
    <xf numFmtId="0" fontId="10" fillId="7" borderId="0" xfId="0" applyFont="1" applyFill="1"/>
    <xf numFmtId="0" fontId="5" fillId="0" borderId="0" xfId="7" applyFont="1" applyProtection="1">
      <protection locked="0"/>
    </xf>
    <xf numFmtId="0" fontId="67" fillId="0" borderId="0" xfId="0" applyFont="1" applyProtection="1">
      <protection locked="0"/>
    </xf>
    <xf numFmtId="0" fontId="14" fillId="7" borderId="0" xfId="0" applyFont="1" applyFill="1"/>
    <xf numFmtId="0" fontId="48" fillId="7" borderId="0" xfId="0" applyFont="1" applyFill="1"/>
    <xf numFmtId="49" fontId="66" fillId="2" borderId="0" xfId="0" applyNumberFormat="1" applyFont="1" applyFill="1" applyAlignment="1" applyProtection="1">
      <alignment horizontal="left"/>
      <protection locked="0"/>
    </xf>
    <xf numFmtId="0" fontId="68" fillId="2" borderId="0" xfId="0" applyFont="1" applyFill="1" applyAlignment="1" applyProtection="1">
      <alignment vertical="center"/>
      <protection locked="0"/>
    </xf>
    <xf numFmtId="0" fontId="16" fillId="0" borderId="0" xfId="0" applyFont="1" applyAlignment="1" applyProtection="1">
      <alignment horizontal="justify" vertical="center"/>
      <protection locked="0"/>
    </xf>
    <xf numFmtId="0" fontId="68" fillId="0" borderId="0" xfId="0" applyFont="1" applyAlignment="1" applyProtection="1">
      <alignment horizontal="justify" vertical="center"/>
      <protection locked="0"/>
    </xf>
    <xf numFmtId="49" fontId="66" fillId="7" borderId="0" xfId="0" applyNumberFormat="1" applyFont="1" applyFill="1" applyAlignment="1">
      <alignment horizontal="left"/>
    </xf>
    <xf numFmtId="0" fontId="68" fillId="7" borderId="0" xfId="0" applyFont="1" applyFill="1" applyAlignment="1">
      <alignment vertical="center"/>
    </xf>
    <xf numFmtId="0" fontId="16" fillId="7" borderId="0" xfId="0" applyFont="1" applyFill="1" applyAlignment="1">
      <alignment horizontal="justify" vertical="center"/>
    </xf>
    <xf numFmtId="0" fontId="29" fillId="7" borderId="0" xfId="0" applyFont="1" applyFill="1"/>
    <xf numFmtId="49" fontId="66" fillId="2" borderId="0" xfId="0" applyNumberFormat="1" applyFont="1" applyFill="1" applyAlignment="1">
      <alignment horizontal="left"/>
    </xf>
    <xf numFmtId="0" fontId="5" fillId="2" borderId="0" xfId="7" applyFont="1" applyFill="1"/>
    <xf numFmtId="0" fontId="16" fillId="2" borderId="0" xfId="0" applyFont="1" applyFill="1" applyAlignment="1">
      <alignment vertical="center"/>
    </xf>
    <xf numFmtId="0" fontId="68" fillId="2" borderId="0" xfId="0" applyFont="1" applyFill="1" applyAlignment="1">
      <alignment vertical="center"/>
    </xf>
    <xf numFmtId="0" fontId="16" fillId="2" borderId="0" xfId="0" applyFont="1" applyFill="1" applyAlignment="1">
      <alignment horizontal="justify" vertical="center"/>
    </xf>
    <xf numFmtId="0" fontId="68" fillId="2" borderId="0" xfId="0" applyFont="1" applyFill="1" applyAlignment="1">
      <alignment horizontal="justify" vertical="center"/>
    </xf>
    <xf numFmtId="0" fontId="67" fillId="2" borderId="0" xfId="0" applyFont="1" applyFill="1"/>
    <xf numFmtId="0" fontId="2" fillId="2" borderId="0" xfId="0" applyFont="1" applyFill="1" applyAlignment="1">
      <alignment horizontal="left" vertical="top" wrapText="1"/>
    </xf>
    <xf numFmtId="0" fontId="2" fillId="2" borderId="0" xfId="0" applyFont="1" applyFill="1" applyAlignment="1">
      <alignment horizontal="left"/>
    </xf>
    <xf numFmtId="0" fontId="2" fillId="8" borderId="0" xfId="0" applyFont="1" applyFill="1"/>
    <xf numFmtId="0" fontId="2" fillId="2" borderId="0" xfId="0" applyFont="1" applyFill="1" applyAlignment="1">
      <alignment vertical="top"/>
    </xf>
    <xf numFmtId="0" fontId="2" fillId="8" borderId="10" xfId="0" applyFont="1" applyFill="1" applyBorder="1"/>
    <xf numFmtId="0" fontId="2" fillId="8" borderId="4" xfId="0" applyFont="1" applyFill="1" applyBorder="1"/>
    <xf numFmtId="0" fontId="2" fillId="5" borderId="12" xfId="0" applyFont="1" applyFill="1" applyBorder="1"/>
    <xf numFmtId="0" fontId="2" fillId="5" borderId="0" xfId="0" applyFont="1" applyFill="1"/>
    <xf numFmtId="0" fontId="2" fillId="5" borderId="13" xfId="0" applyFont="1" applyFill="1" applyBorder="1"/>
    <xf numFmtId="0" fontId="2" fillId="2" borderId="1" xfId="0" applyFont="1" applyFill="1" applyBorder="1" applyAlignment="1">
      <alignment horizontal="center" vertical="center"/>
    </xf>
    <xf numFmtId="0" fontId="2" fillId="2" borderId="1" xfId="0" applyFont="1" applyFill="1" applyBorder="1" applyAlignment="1">
      <alignment horizontal="center"/>
    </xf>
    <xf numFmtId="0" fontId="2" fillId="5" borderId="8" xfId="0" applyFont="1" applyFill="1" applyBorder="1"/>
    <xf numFmtId="0" fontId="2" fillId="5" borderId="11" xfId="0" applyFont="1" applyFill="1" applyBorder="1"/>
    <xf numFmtId="0" fontId="2" fillId="5" borderId="9" xfId="0" applyFont="1" applyFill="1" applyBorder="1"/>
    <xf numFmtId="0" fontId="2" fillId="2" borderId="0" xfId="0" applyFont="1" applyFill="1" applyAlignment="1">
      <alignment vertical="top" wrapText="1"/>
    </xf>
    <xf numFmtId="0" fontId="2" fillId="2" borderId="0" xfId="0" applyFont="1" applyFill="1" applyAlignment="1" applyProtection="1">
      <alignment vertical="top" wrapText="1"/>
      <protection locked="0"/>
    </xf>
    <xf numFmtId="0" fontId="2" fillId="7" borderId="1" xfId="0" applyFont="1" applyFill="1" applyBorder="1" applyAlignment="1" applyProtection="1">
      <alignment horizontal="left"/>
      <protection locked="0"/>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2" borderId="26" xfId="0" applyFont="1" applyFill="1" applyBorder="1" applyProtection="1">
      <protection locked="0"/>
    </xf>
    <xf numFmtId="0" fontId="2" fillId="2" borderId="30" xfId="0" applyFont="1" applyFill="1" applyBorder="1" applyProtection="1">
      <protection locked="0"/>
    </xf>
    <xf numFmtId="0" fontId="2" fillId="2" borderId="14"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2" fillId="2" borderId="11" xfId="0" applyFont="1" applyFill="1" applyBorder="1" applyProtection="1">
      <protection locked="0"/>
    </xf>
    <xf numFmtId="0" fontId="2" fillId="2" borderId="31" xfId="0" applyFont="1" applyFill="1" applyBorder="1" applyProtection="1">
      <protection locked="0"/>
    </xf>
    <xf numFmtId="0" fontId="2" fillId="2" borderId="32" xfId="0" applyFont="1" applyFill="1" applyBorder="1" applyProtection="1">
      <protection locked="0"/>
    </xf>
    <xf numFmtId="0" fontId="2" fillId="2" borderId="32" xfId="0" applyFont="1" applyFill="1" applyBorder="1" applyAlignment="1">
      <alignment horizontal="left" vertical="center" wrapText="1"/>
    </xf>
    <xf numFmtId="0" fontId="2" fillId="2" borderId="32" xfId="0" applyFont="1" applyFill="1" applyBorder="1" applyAlignment="1" applyProtection="1">
      <alignment horizontal="center" vertical="center"/>
      <protection locked="0"/>
    </xf>
    <xf numFmtId="0" fontId="2" fillId="2" borderId="33" xfId="0" applyFont="1" applyFill="1" applyBorder="1" applyProtection="1">
      <protection locked="0"/>
    </xf>
    <xf numFmtId="0" fontId="2" fillId="2" borderId="13" xfId="0" applyFont="1" applyFill="1" applyBorder="1" applyProtection="1">
      <protection locked="0"/>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3" borderId="0" xfId="0" applyFont="1" applyFill="1" applyAlignment="1" applyProtection="1">
      <alignment horizontal="left" vertical="center" wrapText="1"/>
      <protection locked="0"/>
    </xf>
    <xf numFmtId="49" fontId="2" fillId="7" borderId="1" xfId="0" applyNumberFormat="1" applyFont="1" applyFill="1" applyBorder="1" applyAlignment="1" applyProtection="1">
      <alignment horizontal="left" vertical="center" wrapText="1"/>
      <protection locked="0"/>
    </xf>
    <xf numFmtId="1" fontId="2" fillId="7" borderId="1" xfId="0" applyNumberFormat="1"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left" vertical="center"/>
      <protection locked="0"/>
    </xf>
    <xf numFmtId="166" fontId="2" fillId="7" borderId="1" xfId="0" applyNumberFormat="1" applyFont="1" applyFill="1" applyBorder="1" applyAlignment="1" applyProtection="1">
      <alignment horizontal="left" vertical="center"/>
      <protection locked="0"/>
    </xf>
    <xf numFmtId="49" fontId="2" fillId="7" borderId="1" xfId="0" applyNumberFormat="1" applyFont="1" applyFill="1" applyBorder="1" applyAlignment="1" applyProtection="1">
      <alignment horizontal="left" vertical="center"/>
      <protection locked="0"/>
    </xf>
    <xf numFmtId="0" fontId="2" fillId="7" borderId="1" xfId="0" applyFont="1" applyFill="1" applyBorder="1" applyAlignment="1">
      <alignment horizontal="center" vertical="center" wrapText="1"/>
    </xf>
    <xf numFmtId="0" fontId="2" fillId="7" borderId="1" xfId="0" applyFont="1" applyFill="1" applyBorder="1" applyProtection="1">
      <protection locked="0"/>
    </xf>
    <xf numFmtId="0" fontId="29" fillId="2" borderId="0" xfId="0" applyFont="1" applyFill="1" applyAlignment="1">
      <alignment horizontal="left"/>
    </xf>
    <xf numFmtId="0" fontId="16" fillId="5" borderId="0" xfId="4" applyFont="1" applyFill="1" applyAlignment="1">
      <alignment horizontal="left" vertical="top" wrapText="1"/>
    </xf>
    <xf numFmtId="0" fontId="47" fillId="11" borderId="51" xfId="2" applyFont="1" applyFill="1" applyBorder="1"/>
    <xf numFmtId="0" fontId="46" fillId="11" borderId="0" xfId="2" applyFont="1" applyFill="1"/>
    <xf numFmtId="0" fontId="18" fillId="11" borderId="0" xfId="0" applyFont="1" applyFill="1"/>
    <xf numFmtId="0" fontId="18" fillId="11" borderId="52" xfId="0" applyFont="1" applyFill="1" applyBorder="1"/>
    <xf numFmtId="0" fontId="0" fillId="5" borderId="0" xfId="2" applyFont="1" applyFill="1" applyAlignment="1">
      <alignment vertical="top" wrapText="1"/>
    </xf>
    <xf numFmtId="0" fontId="46" fillId="5" borderId="0" xfId="2" applyFont="1" applyFill="1"/>
    <xf numFmtId="0" fontId="18" fillId="5" borderId="52" xfId="0" applyFont="1" applyFill="1" applyBorder="1"/>
    <xf numFmtId="0" fontId="0" fillId="5" borderId="0" xfId="2" applyFont="1" applyFill="1" applyAlignment="1">
      <alignment horizontal="center" vertical="center" wrapText="1"/>
    </xf>
    <xf numFmtId="0" fontId="27" fillId="5" borderId="51" xfId="2" applyFont="1" applyFill="1" applyBorder="1"/>
    <xf numFmtId="0" fontId="22" fillId="5" borderId="51" xfId="4" applyFont="1" applyFill="1" applyBorder="1" applyAlignment="1">
      <alignment horizontal="right" vertical="center"/>
    </xf>
    <xf numFmtId="0" fontId="4" fillId="5" borderId="51" xfId="2" applyFill="1" applyBorder="1"/>
    <xf numFmtId="0" fontId="10" fillId="5" borderId="0" xfId="2" applyFont="1" applyFill="1"/>
    <xf numFmtId="0" fontId="47" fillId="19" borderId="51" xfId="2" applyFont="1" applyFill="1" applyBorder="1"/>
    <xf numFmtId="0" fontId="4" fillId="19" borderId="0" xfId="2" applyFill="1"/>
    <xf numFmtId="0" fontId="46" fillId="19" borderId="0" xfId="2" applyFont="1" applyFill="1"/>
    <xf numFmtId="0" fontId="18" fillId="19" borderId="0" xfId="0" applyFont="1" applyFill="1"/>
    <xf numFmtId="0" fontId="18" fillId="19" borderId="52" xfId="0" applyFont="1" applyFill="1" applyBorder="1"/>
    <xf numFmtId="0" fontId="4" fillId="20" borderId="0" xfId="2" applyFill="1"/>
    <xf numFmtId="0" fontId="46" fillId="20" borderId="0" xfId="2" applyFont="1" applyFill="1"/>
    <xf numFmtId="0" fontId="18" fillId="20" borderId="0" xfId="0" applyFont="1" applyFill="1"/>
    <xf numFmtId="0" fontId="18" fillId="20" borderId="52" xfId="0" applyFont="1" applyFill="1" applyBorder="1"/>
    <xf numFmtId="0" fontId="0" fillId="20" borderId="0" xfId="2" applyFont="1" applyFill="1" applyAlignment="1">
      <alignment horizontal="center" vertical="center" wrapText="1"/>
    </xf>
    <xf numFmtId="0" fontId="16" fillId="20" borderId="51" xfId="4" applyFont="1" applyFill="1" applyBorder="1" applyAlignment="1">
      <alignment vertical="center"/>
    </xf>
    <xf numFmtId="0" fontId="16" fillId="20" borderId="0" xfId="4" applyFont="1" applyFill="1" applyAlignment="1">
      <alignment vertical="center"/>
    </xf>
    <xf numFmtId="0" fontId="2" fillId="20" borderId="0" xfId="0" applyFont="1" applyFill="1"/>
    <xf numFmtId="0" fontId="21" fillId="20" borderId="0" xfId="4" applyFont="1" applyFill="1"/>
    <xf numFmtId="2" fontId="46" fillId="20" borderId="0" xfId="2" applyNumberFormat="1" applyFont="1" applyFill="1"/>
    <xf numFmtId="0" fontId="22" fillId="20" borderId="51" xfId="4" applyFont="1" applyFill="1" applyBorder="1" applyAlignment="1">
      <alignment horizontal="right" vertical="center"/>
    </xf>
    <xf numFmtId="0" fontId="16" fillId="20" borderId="0" xfId="4" applyFont="1" applyFill="1"/>
    <xf numFmtId="0" fontId="4" fillId="20" borderId="53" xfId="2" applyFill="1" applyBorder="1"/>
    <xf numFmtId="0" fontId="4" fillId="20" borderId="54" xfId="2" applyFill="1" applyBorder="1"/>
    <xf numFmtId="0" fontId="16" fillId="20" borderId="54" xfId="4" applyFont="1" applyFill="1" applyBorder="1" applyAlignment="1">
      <alignment vertical="center"/>
    </xf>
    <xf numFmtId="0" fontId="46" fillId="20" borderId="54" xfId="2" applyFont="1" applyFill="1" applyBorder="1"/>
    <xf numFmtId="0" fontId="18" fillId="20" borderId="54" xfId="0" applyFont="1" applyFill="1" applyBorder="1"/>
    <xf numFmtId="0" fontId="18" fillId="20" borderId="55" xfId="0" applyFont="1" applyFill="1" applyBorder="1"/>
    <xf numFmtId="1" fontId="16" fillId="2" borderId="59" xfId="0" applyNumberFormat="1" applyFont="1" applyFill="1" applyBorder="1" applyAlignment="1">
      <alignment horizontal="center" vertical="center"/>
    </xf>
    <xf numFmtId="1" fontId="16" fillId="2" borderId="60" xfId="0" applyNumberFormat="1" applyFont="1" applyFill="1" applyBorder="1" applyAlignment="1">
      <alignment horizontal="center" vertical="center"/>
    </xf>
    <xf numFmtId="4" fontId="16" fillId="4" borderId="61" xfId="0" applyNumberFormat="1" applyFont="1" applyFill="1" applyBorder="1" applyAlignment="1">
      <alignment horizontal="center" vertical="top"/>
    </xf>
    <xf numFmtId="0" fontId="18" fillId="2" borderId="0" xfId="0" applyFont="1" applyFill="1" applyAlignment="1">
      <alignment horizontal="left" vertical="top" wrapText="1"/>
    </xf>
    <xf numFmtId="0" fontId="70" fillId="2" borderId="0" xfId="0" applyFont="1" applyFill="1" applyAlignment="1">
      <alignment horizontal="left"/>
    </xf>
    <xf numFmtId="0" fontId="26" fillId="20" borderId="0" xfId="4" applyFont="1" applyFill="1" applyAlignment="1">
      <alignment vertical="center" wrapText="1"/>
    </xf>
    <xf numFmtId="0" fontId="3" fillId="20" borderId="0" xfId="0" applyFont="1" applyFill="1"/>
    <xf numFmtId="0" fontId="5" fillId="20" borderId="0" xfId="0" applyFont="1" applyFill="1"/>
    <xf numFmtId="0" fontId="5" fillId="5" borderId="0" xfId="0" applyFont="1" applyFill="1"/>
    <xf numFmtId="0" fontId="16" fillId="0" borderId="0" xfId="0" applyFont="1"/>
    <xf numFmtId="0" fontId="5" fillId="7" borderId="1" xfId="0" applyFont="1" applyFill="1" applyBorder="1" applyProtection="1">
      <protection locked="0"/>
    </xf>
    <xf numFmtId="0" fontId="75" fillId="5" borderId="0" xfId="0" applyFont="1" applyFill="1"/>
    <xf numFmtId="0" fontId="62" fillId="5" borderId="0" xfId="0" applyFont="1" applyFill="1"/>
    <xf numFmtId="0" fontId="2" fillId="2" borderId="60" xfId="0" applyFont="1" applyFill="1" applyBorder="1" applyAlignment="1">
      <alignment horizontal="center"/>
    </xf>
    <xf numFmtId="0" fontId="79" fillId="22" borderId="0" xfId="0" applyFont="1" applyFill="1"/>
    <xf numFmtId="0" fontId="80" fillId="22" borderId="0" xfId="0" applyFont="1" applyFill="1"/>
    <xf numFmtId="0" fontId="66" fillId="22" borderId="0" xfId="0" applyFont="1" applyFill="1"/>
    <xf numFmtId="0" fontId="18" fillId="22" borderId="0" xfId="0" applyFont="1" applyFill="1"/>
    <xf numFmtId="0" fontId="81" fillId="22" borderId="0" xfId="0" applyFont="1" applyFill="1"/>
    <xf numFmtId="0" fontId="4" fillId="23" borderId="0" xfId="2" applyFill="1"/>
    <xf numFmtId="0" fontId="16" fillId="23" borderId="0" xfId="4" applyFont="1" applyFill="1" applyAlignment="1">
      <alignment vertical="top" wrapText="1"/>
    </xf>
    <xf numFmtId="0" fontId="81" fillId="23" borderId="0" xfId="0" applyFont="1" applyFill="1"/>
    <xf numFmtId="0" fontId="79" fillId="23" borderId="0" xfId="0" applyFont="1" applyFill="1"/>
    <xf numFmtId="0" fontId="18" fillId="23" borderId="0" xfId="0" applyFont="1" applyFill="1"/>
    <xf numFmtId="0" fontId="10" fillId="23" borderId="0" xfId="2" applyFont="1" applyFill="1"/>
    <xf numFmtId="0" fontId="46" fillId="23" borderId="0" xfId="2" applyFont="1" applyFill="1"/>
    <xf numFmtId="0" fontId="5" fillId="23" borderId="0" xfId="0" applyFont="1" applyFill="1"/>
    <xf numFmtId="0" fontId="4" fillId="23" borderId="51" xfId="2" applyFill="1" applyBorder="1"/>
    <xf numFmtId="0" fontId="90" fillId="8" borderId="0" xfId="0" applyFont="1" applyFill="1"/>
    <xf numFmtId="0" fontId="92" fillId="11" borderId="51" xfId="2" applyFont="1" applyFill="1" applyBorder="1"/>
    <xf numFmtId="0" fontId="84" fillId="5" borderId="0" xfId="4" applyFont="1" applyFill="1" applyAlignment="1">
      <alignment vertical="top" wrapText="1"/>
    </xf>
    <xf numFmtId="0" fontId="84" fillId="5" borderId="0" xfId="4" applyFont="1" applyFill="1"/>
    <xf numFmtId="0" fontId="93" fillId="5" borderId="0" xfId="2" applyFont="1" applyFill="1"/>
    <xf numFmtId="0" fontId="94" fillId="22" borderId="0" xfId="0" applyFont="1" applyFill="1"/>
    <xf numFmtId="0" fontId="92" fillId="19" borderId="51" xfId="2" applyFont="1" applyFill="1" applyBorder="1"/>
    <xf numFmtId="0" fontId="16" fillId="10" borderId="21" xfId="2" applyFont="1" applyFill="1" applyBorder="1" applyAlignment="1">
      <alignment horizontal="center" vertical="top" wrapText="1"/>
    </xf>
    <xf numFmtId="0" fontId="78" fillId="21" borderId="78" xfId="0" applyFont="1" applyFill="1" applyBorder="1" applyAlignment="1">
      <alignment wrapText="1"/>
    </xf>
    <xf numFmtId="0" fontId="78" fillId="21" borderId="79" xfId="0" applyFont="1" applyFill="1" applyBorder="1" applyAlignment="1">
      <alignment wrapText="1"/>
    </xf>
    <xf numFmtId="0" fontId="88" fillId="2" borderId="33" xfId="4" applyFont="1" applyFill="1" applyBorder="1" applyAlignment="1">
      <alignment horizontal="center"/>
    </xf>
    <xf numFmtId="0" fontId="88" fillId="2" borderId="21" xfId="4" applyFont="1" applyFill="1" applyBorder="1" applyAlignment="1">
      <alignment horizontal="center"/>
    </xf>
    <xf numFmtId="0" fontId="78" fillId="21" borderId="83" xfId="0" applyFont="1" applyFill="1" applyBorder="1" applyAlignment="1">
      <alignment wrapText="1"/>
    </xf>
    <xf numFmtId="0" fontId="88" fillId="2" borderId="84" xfId="4" applyFont="1" applyFill="1" applyBorder="1" applyAlignment="1">
      <alignment horizontal="center"/>
    </xf>
    <xf numFmtId="0" fontId="78" fillId="21" borderId="85" xfId="0" applyFont="1" applyFill="1" applyBorder="1" applyAlignment="1">
      <alignment wrapText="1"/>
    </xf>
    <xf numFmtId="0" fontId="88" fillId="2" borderId="86" xfId="4" applyFont="1" applyFill="1" applyBorder="1" applyAlignment="1">
      <alignment horizontal="center"/>
    </xf>
    <xf numFmtId="0" fontId="84" fillId="23" borderId="0" xfId="4" applyFont="1" applyFill="1" applyAlignment="1">
      <alignment vertical="top" wrapText="1"/>
    </xf>
    <xf numFmtId="0" fontId="94" fillId="23" borderId="0" xfId="0" applyFont="1" applyFill="1"/>
    <xf numFmtId="0" fontId="78" fillId="2" borderId="0" xfId="0" applyFont="1" applyFill="1" applyAlignment="1">
      <alignment horizontal="left"/>
    </xf>
    <xf numFmtId="0" fontId="78" fillId="21" borderId="0" xfId="0" applyFont="1" applyFill="1"/>
    <xf numFmtId="0" fontId="18" fillId="21" borderId="0" xfId="0" applyFont="1" applyFill="1"/>
    <xf numFmtId="0" fontId="80" fillId="25" borderId="0" xfId="0" applyFont="1" applyFill="1"/>
    <xf numFmtId="0" fontId="66" fillId="25" borderId="0" xfId="0" applyFont="1" applyFill="1"/>
    <xf numFmtId="0" fontId="18" fillId="25" borderId="0" xfId="0" applyFont="1" applyFill="1"/>
    <xf numFmtId="0" fontId="18" fillId="25" borderId="52" xfId="0" applyFont="1" applyFill="1" applyBorder="1"/>
    <xf numFmtId="0" fontId="78" fillId="22" borderId="0" xfId="0" applyFont="1" applyFill="1" applyAlignment="1">
      <alignment wrapText="1"/>
    </xf>
    <xf numFmtId="0" fontId="18" fillId="22" borderId="52" xfId="0" applyFont="1" applyFill="1" applyBorder="1"/>
    <xf numFmtId="0" fontId="5" fillId="21" borderId="95" xfId="0" applyFont="1" applyFill="1" applyBorder="1" applyAlignment="1">
      <alignment wrapText="1"/>
    </xf>
    <xf numFmtId="0" fontId="80" fillId="22" borderId="51" xfId="0" applyFont="1" applyFill="1" applyBorder="1"/>
    <xf numFmtId="0" fontId="78" fillId="21" borderId="99" xfId="0" applyFont="1" applyFill="1" applyBorder="1" applyAlignment="1">
      <alignment wrapText="1"/>
    </xf>
    <xf numFmtId="0" fontId="86" fillId="21" borderId="73" xfId="0" applyFont="1" applyFill="1" applyBorder="1"/>
    <xf numFmtId="0" fontId="5" fillId="22" borderId="0" xfId="0" applyFont="1" applyFill="1" applyAlignment="1">
      <alignment wrapText="1"/>
    </xf>
    <xf numFmtId="0" fontId="64" fillId="22" borderId="0" xfId="0" applyFont="1" applyFill="1"/>
    <xf numFmtId="0" fontId="80" fillId="27" borderId="0" xfId="0" applyFont="1" applyFill="1"/>
    <xf numFmtId="0" fontId="66" fillId="27" borderId="0" xfId="0" applyFont="1" applyFill="1"/>
    <xf numFmtId="0" fontId="18" fillId="27" borderId="0" xfId="0" applyFont="1" applyFill="1"/>
    <xf numFmtId="0" fontId="18" fillId="27" borderId="52" xfId="0" applyFont="1" applyFill="1" applyBorder="1"/>
    <xf numFmtId="0" fontId="80" fillId="28" borderId="0" xfId="0" applyFont="1" applyFill="1"/>
    <xf numFmtId="0" fontId="66" fillId="28" borderId="0" xfId="0" applyFont="1" applyFill="1"/>
    <xf numFmtId="0" fontId="18" fillId="28" borderId="0" xfId="0" applyFont="1" applyFill="1"/>
    <xf numFmtId="0" fontId="18" fillId="28" borderId="52" xfId="0" applyFont="1" applyFill="1" applyBorder="1"/>
    <xf numFmtId="0" fontId="94" fillId="28" borderId="0" xfId="0" applyFont="1" applyFill="1"/>
    <xf numFmtId="0" fontId="80" fillId="28" borderId="51" xfId="0" applyFont="1" applyFill="1" applyBorder="1"/>
    <xf numFmtId="0" fontId="78" fillId="21" borderId="102" xfId="0" applyFont="1" applyFill="1" applyBorder="1" applyAlignment="1">
      <alignment wrapText="1"/>
    </xf>
    <xf numFmtId="0" fontId="86" fillId="21" borderId="101" xfId="0" applyFont="1" applyFill="1" applyBorder="1"/>
    <xf numFmtId="0" fontId="86" fillId="21" borderId="77" xfId="0" applyFont="1" applyFill="1" applyBorder="1"/>
    <xf numFmtId="0" fontId="5" fillId="28" borderId="0" xfId="0" applyFont="1" applyFill="1" applyAlignment="1">
      <alignment wrapText="1"/>
    </xf>
    <xf numFmtId="0" fontId="5" fillId="28" borderId="0" xfId="0" applyFont="1" applyFill="1"/>
    <xf numFmtId="0" fontId="80" fillId="28" borderId="53" xfId="0" applyFont="1" applyFill="1" applyBorder="1"/>
    <xf numFmtId="0" fontId="80" fillId="28" borderId="54" xfId="0" applyFont="1" applyFill="1" applyBorder="1"/>
    <xf numFmtId="0" fontId="5" fillId="28" borderId="54" xfId="0" applyFont="1" applyFill="1" applyBorder="1"/>
    <xf numFmtId="0" fontId="66" fillId="28" borderId="54" xfId="0" applyFont="1" applyFill="1" applyBorder="1"/>
    <xf numFmtId="0" fontId="18" fillId="28" borderId="54" xfId="0" applyFont="1" applyFill="1" applyBorder="1"/>
    <xf numFmtId="0" fontId="18" fillId="28" borderId="55" xfId="0" applyFont="1" applyFill="1" applyBorder="1"/>
    <xf numFmtId="4" fontId="16" fillId="4" borderId="91" xfId="0" applyNumberFormat="1" applyFont="1" applyFill="1" applyBorder="1" applyAlignment="1">
      <alignment horizontal="center" vertical="top"/>
    </xf>
    <xf numFmtId="0" fontId="88" fillId="2" borderId="0" xfId="2" applyFont="1" applyFill="1"/>
    <xf numFmtId="0" fontId="93" fillId="2" borderId="0" xfId="2" applyFont="1" applyFill="1"/>
    <xf numFmtId="0" fontId="7" fillId="8" borderId="0" xfId="0" applyFont="1" applyFill="1" applyAlignment="1">
      <alignment vertical="center"/>
    </xf>
    <xf numFmtId="0" fontId="2" fillId="2" borderId="49" xfId="0" applyFont="1" applyFill="1" applyBorder="1"/>
    <xf numFmtId="0" fontId="28" fillId="2" borderId="0" xfId="0" applyFont="1" applyFill="1" applyAlignment="1">
      <alignment horizontal="left"/>
    </xf>
    <xf numFmtId="0" fontId="28" fillId="2" borderId="51" xfId="0" applyFont="1" applyFill="1" applyBorder="1" applyAlignment="1">
      <alignment horizontal="left"/>
    </xf>
    <xf numFmtId="0" fontId="2" fillId="2" borderId="52" xfId="0" applyFont="1" applyFill="1" applyBorder="1"/>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24" fillId="2" borderId="54" xfId="0" applyFont="1" applyFill="1" applyBorder="1" applyAlignment="1">
      <alignment horizontal="center" vertical="center"/>
    </xf>
    <xf numFmtId="0" fontId="2" fillId="2" borderId="55" xfId="0" applyFont="1" applyFill="1" applyBorder="1"/>
    <xf numFmtId="0" fontId="45" fillId="5" borderId="0" xfId="0" applyFont="1" applyFill="1" applyAlignment="1">
      <alignment vertical="top" wrapText="1"/>
    </xf>
    <xf numFmtId="0" fontId="45" fillId="5" borderId="13" xfId="0" applyFont="1" applyFill="1" applyBorder="1" applyAlignment="1">
      <alignment vertical="top" wrapText="1"/>
    </xf>
    <xf numFmtId="0" fontId="48" fillId="2" borderId="18" xfId="4" applyFont="1" applyFill="1" applyBorder="1" applyAlignment="1">
      <alignment horizontal="center"/>
    </xf>
    <xf numFmtId="0" fontId="100" fillId="20" borderId="51" xfId="2" applyFont="1" applyFill="1" applyBorder="1"/>
    <xf numFmtId="0" fontId="83" fillId="22" borderId="51" xfId="0" applyFont="1" applyFill="1" applyBorder="1"/>
    <xf numFmtId="0" fontId="82" fillId="22" borderId="51" xfId="0" applyFont="1" applyFill="1" applyBorder="1" applyAlignment="1">
      <alignment horizontal="right"/>
    </xf>
    <xf numFmtId="0" fontId="83" fillId="29" borderId="51" xfId="0" applyFont="1" applyFill="1" applyBorder="1"/>
    <xf numFmtId="0" fontId="82" fillId="29" borderId="51" xfId="0" applyFont="1" applyFill="1" applyBorder="1" applyAlignment="1">
      <alignment horizontal="right"/>
    </xf>
    <xf numFmtId="0" fontId="89" fillId="2" borderId="0" xfId="2" applyFont="1" applyFill="1" applyAlignment="1">
      <alignment horizontal="left" vertical="top" wrapText="1"/>
    </xf>
    <xf numFmtId="0" fontId="2" fillId="0" borderId="0" xfId="0" applyFont="1" applyProtection="1">
      <protection locked="0"/>
    </xf>
    <xf numFmtId="0" fontId="3" fillId="2" borderId="0" xfId="0" applyFont="1" applyFill="1" applyProtection="1">
      <protection locked="0"/>
    </xf>
    <xf numFmtId="0" fontId="94" fillId="21" borderId="0" xfId="0" applyFont="1" applyFill="1"/>
    <xf numFmtId="0" fontId="16" fillId="2" borderId="0" xfId="2" applyFont="1" applyFill="1" applyProtection="1">
      <protection locked="0"/>
    </xf>
    <xf numFmtId="0" fontId="10" fillId="2" borderId="0" xfId="2" applyFont="1" applyFill="1" applyAlignment="1" applyProtection="1">
      <alignment horizontal="left"/>
      <protection locked="0"/>
    </xf>
    <xf numFmtId="0" fontId="1" fillId="5" borderId="0" xfId="2" applyFont="1" applyFill="1"/>
    <xf numFmtId="3" fontId="2" fillId="2" borderId="0" xfId="0" applyNumberFormat="1" applyFont="1" applyFill="1"/>
    <xf numFmtId="3" fontId="2" fillId="2" borderId="54" xfId="0" applyNumberFormat="1" applyFont="1" applyFill="1" applyBorder="1"/>
    <xf numFmtId="1" fontId="16" fillId="4" borderId="17" xfId="8" applyNumberFormat="1" applyFont="1" applyFill="1" applyBorder="1" applyAlignment="1">
      <alignment horizontal="center" vertical="top"/>
    </xf>
    <xf numFmtId="0" fontId="1" fillId="20" borderId="0" xfId="2" applyFont="1" applyFill="1"/>
    <xf numFmtId="3" fontId="46" fillId="2" borderId="0" xfId="2" applyNumberFormat="1" applyFont="1" applyFill="1"/>
    <xf numFmtId="3" fontId="16" fillId="4" borderId="3" xfId="0" applyNumberFormat="1" applyFont="1" applyFill="1" applyBorder="1" applyAlignment="1">
      <alignment horizontal="center" vertical="top"/>
    </xf>
    <xf numFmtId="3" fontId="46" fillId="20" borderId="0" xfId="2" applyNumberFormat="1" applyFont="1" applyFill="1"/>
    <xf numFmtId="3" fontId="16" fillId="4" borderId="61" xfId="0" applyNumberFormat="1" applyFont="1" applyFill="1" applyBorder="1" applyAlignment="1">
      <alignment horizontal="center" vertical="top"/>
    </xf>
    <xf numFmtId="3" fontId="16" fillId="4" borderId="62" xfId="0" applyNumberFormat="1" applyFont="1" applyFill="1" applyBorder="1" applyAlignment="1">
      <alignment horizontal="center" vertical="top"/>
    </xf>
    <xf numFmtId="3" fontId="16" fillId="4" borderId="63" xfId="0" applyNumberFormat="1" applyFont="1" applyFill="1" applyBorder="1" applyAlignment="1">
      <alignment horizontal="center" vertical="top"/>
    </xf>
    <xf numFmtId="3" fontId="18" fillId="5" borderId="0" xfId="0" applyNumberFormat="1" applyFont="1" applyFill="1"/>
    <xf numFmtId="4" fontId="16" fillId="7" borderId="1" xfId="0" applyNumberFormat="1" applyFont="1" applyFill="1" applyBorder="1" applyAlignment="1" applyProtection="1">
      <alignment horizontal="center" vertical="top"/>
      <protection locked="0"/>
    </xf>
    <xf numFmtId="0" fontId="46" fillId="2" borderId="0" xfId="2" applyFont="1" applyFill="1" applyAlignment="1" applyProtection="1">
      <alignment horizontal="center"/>
      <protection locked="0"/>
    </xf>
    <xf numFmtId="4" fontId="16" fillId="7" borderId="110" xfId="0" applyNumberFormat="1" applyFont="1" applyFill="1" applyBorder="1" applyAlignment="1" applyProtection="1">
      <alignment horizontal="center" vertical="top"/>
      <protection locked="0"/>
    </xf>
    <xf numFmtId="0" fontId="46" fillId="2" borderId="0" xfId="2" applyFont="1" applyFill="1" applyAlignment="1">
      <alignment horizontal="center"/>
    </xf>
    <xf numFmtId="3" fontId="10" fillId="4" borderId="1" xfId="0" applyNumberFormat="1" applyFont="1" applyFill="1" applyBorder="1" applyAlignment="1">
      <alignment horizontal="center" vertical="top"/>
    </xf>
    <xf numFmtId="3" fontId="46" fillId="2" borderId="0" xfId="2" applyNumberFormat="1" applyFont="1" applyFill="1" applyAlignment="1">
      <alignment horizontal="center"/>
    </xf>
    <xf numFmtId="3" fontId="18" fillId="23" borderId="0" xfId="0" applyNumberFormat="1" applyFont="1" applyFill="1"/>
    <xf numFmtId="3" fontId="46" fillId="2" borderId="0" xfId="2" applyNumberFormat="1" applyFont="1" applyFill="1" applyAlignment="1">
      <alignment horizontal="center" vertical="center"/>
    </xf>
    <xf numFmtId="0" fontId="16" fillId="0" borderId="0" xfId="0" applyFont="1" applyProtection="1">
      <protection locked="0"/>
    </xf>
    <xf numFmtId="3" fontId="18" fillId="2" borderId="0" xfId="0" applyNumberFormat="1" applyFont="1" applyFill="1" applyProtection="1">
      <protection locked="0"/>
    </xf>
    <xf numFmtId="3" fontId="16" fillId="7" borderId="1" xfId="0" applyNumberFormat="1" applyFont="1" applyFill="1" applyBorder="1" applyAlignment="1" applyProtection="1">
      <alignment horizontal="center" vertical="top"/>
      <protection locked="0"/>
    </xf>
    <xf numFmtId="3" fontId="16" fillId="7" borderId="6" xfId="0" applyNumberFormat="1" applyFont="1" applyFill="1" applyBorder="1" applyAlignment="1" applyProtection="1">
      <alignment horizontal="center" vertical="top"/>
      <protection locked="0"/>
    </xf>
    <xf numFmtId="3" fontId="46" fillId="2" borderId="0" xfId="2" applyNumberFormat="1" applyFont="1" applyFill="1" applyAlignment="1" applyProtection="1">
      <alignment horizontal="center"/>
      <protection locked="0"/>
    </xf>
    <xf numFmtId="3" fontId="18" fillId="2" borderId="0" xfId="0" applyNumberFormat="1" applyFont="1" applyFill="1" applyAlignment="1" applyProtection="1">
      <alignment horizontal="center"/>
      <protection locked="0"/>
    </xf>
    <xf numFmtId="3" fontId="16" fillId="7" borderId="6" xfId="0" applyNumberFormat="1" applyFont="1" applyFill="1" applyBorder="1" applyAlignment="1" applyProtection="1">
      <alignment horizontal="center" vertical="center"/>
      <protection locked="0"/>
    </xf>
    <xf numFmtId="3" fontId="46" fillId="2" borderId="0" xfId="2" applyNumberFormat="1" applyFont="1" applyFill="1" applyAlignment="1" applyProtection="1">
      <alignment horizontal="center" vertical="center"/>
      <protection locked="0"/>
    </xf>
    <xf numFmtId="3" fontId="18" fillId="2" borderId="0" xfId="0" applyNumberFormat="1" applyFont="1" applyFill="1" applyAlignment="1" applyProtection="1">
      <alignment horizontal="center" vertical="center"/>
      <protection locked="0"/>
    </xf>
    <xf numFmtId="0" fontId="18" fillId="2" borderId="0" xfId="0" applyFont="1" applyFill="1" applyAlignment="1" applyProtection="1">
      <alignment horizontal="center"/>
      <protection locked="0"/>
    </xf>
    <xf numFmtId="0" fontId="2" fillId="7" borderId="3" xfId="0" applyFont="1" applyFill="1" applyBorder="1" applyAlignment="1" applyProtection="1">
      <alignment horizontal="left"/>
      <protection locked="0"/>
    </xf>
    <xf numFmtId="0" fontId="24" fillId="2" borderId="0" xfId="0" applyFont="1" applyFill="1" applyAlignment="1">
      <alignment horizontal="center" vertical="top" wrapText="1"/>
    </xf>
    <xf numFmtId="1" fontId="2" fillId="7" borderId="5" xfId="0" applyNumberFormat="1" applyFont="1" applyFill="1" applyBorder="1" applyAlignment="1" applyProtection="1">
      <alignment horizontal="left" vertical="center"/>
      <protection locked="0"/>
    </xf>
    <xf numFmtId="3" fontId="2" fillId="7" borderId="1" xfId="0" applyNumberFormat="1" applyFont="1" applyFill="1" applyBorder="1" applyAlignment="1" applyProtection="1">
      <alignment horizontal="center"/>
      <protection locked="0"/>
    </xf>
    <xf numFmtId="3" fontId="10" fillId="0" borderId="17" xfId="9" applyBorder="1" applyAlignment="1">
      <alignment vertical="center" wrapText="1"/>
    </xf>
    <xf numFmtId="0" fontId="5" fillId="5" borderId="0" xfId="0" applyFont="1" applyFill="1" applyAlignment="1">
      <alignment vertical="top"/>
    </xf>
    <xf numFmtId="0" fontId="16" fillId="20" borderId="54" xfId="2" applyFont="1" applyFill="1" applyBorder="1" applyAlignment="1">
      <alignment vertical="top"/>
    </xf>
    <xf numFmtId="0" fontId="5" fillId="21" borderId="96" xfId="0" applyFont="1" applyFill="1" applyBorder="1" applyAlignment="1">
      <alignment horizontal="left"/>
    </xf>
    <xf numFmtId="0" fontId="5" fillId="21" borderId="97" xfId="0" applyFont="1" applyFill="1" applyBorder="1" applyAlignment="1">
      <alignment horizontal="left"/>
    </xf>
    <xf numFmtId="0" fontId="5" fillId="21" borderId="98" xfId="0" applyFont="1" applyFill="1" applyBorder="1" applyAlignment="1">
      <alignment horizontal="left"/>
    </xf>
    <xf numFmtId="0" fontId="8" fillId="2" borderId="0" xfId="0" quotePrefix="1" applyFont="1" applyFill="1" applyAlignment="1">
      <alignment horizontal="right" vertical="top" wrapText="1"/>
    </xf>
    <xf numFmtId="0" fontId="111" fillId="5" borderId="0" xfId="0" applyFont="1" applyFill="1" applyAlignment="1">
      <alignment horizontal="left" vertical="top"/>
    </xf>
    <xf numFmtId="0" fontId="28" fillId="2" borderId="0" xfId="0" applyFont="1" applyFill="1" applyAlignment="1" applyProtection="1">
      <alignment vertical="top"/>
      <protection locked="0"/>
    </xf>
    <xf numFmtId="0" fontId="28" fillId="2" borderId="0" xfId="0" applyFont="1" applyFill="1" applyAlignment="1" applyProtection="1">
      <alignment vertical="top" wrapText="1"/>
      <protection locked="0"/>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1" fontId="2" fillId="7" borderId="38" xfId="0" applyNumberFormat="1" applyFont="1" applyFill="1" applyBorder="1" applyAlignment="1" applyProtection="1">
      <alignment horizontal="left" vertical="center"/>
      <protection locked="0"/>
    </xf>
    <xf numFmtId="1" fontId="2" fillId="7" borderId="7" xfId="0" applyNumberFormat="1" applyFont="1" applyFill="1" applyBorder="1" applyAlignment="1" applyProtection="1">
      <alignment horizontal="left" vertical="center"/>
      <protection locked="0"/>
    </xf>
    <xf numFmtId="0" fontId="2" fillId="7" borderId="131" xfId="0" applyFont="1" applyFill="1" applyBorder="1" applyAlignment="1" applyProtection="1">
      <alignment vertical="center"/>
      <protection locked="0"/>
    </xf>
    <xf numFmtId="0" fontId="2" fillId="7" borderId="132" xfId="0" applyFont="1" applyFill="1" applyBorder="1" applyAlignment="1" applyProtection="1">
      <alignment vertical="center"/>
      <protection locked="0"/>
    </xf>
    <xf numFmtId="0" fontId="2" fillId="7" borderId="1" xfId="0"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center" vertical="center"/>
      <protection locked="0"/>
    </xf>
    <xf numFmtId="0" fontId="2" fillId="2" borderId="0" xfId="0" applyFont="1" applyFill="1" applyAlignment="1" applyProtection="1">
      <alignment horizontal="left" vertical="center"/>
      <protection locked="0"/>
    </xf>
    <xf numFmtId="166" fontId="2" fillId="0" borderId="0" xfId="0" applyNumberFormat="1" applyFont="1" applyAlignment="1" applyProtection="1">
      <alignment vertical="center"/>
      <protection locked="0"/>
    </xf>
    <xf numFmtId="0" fontId="2" fillId="2" borderId="0" xfId="0" applyFont="1" applyFill="1" applyAlignment="1" applyProtection="1">
      <alignment horizontal="left" vertical="top" wrapText="1"/>
      <protection locked="0"/>
    </xf>
    <xf numFmtId="166" fontId="2" fillId="7" borderId="33" xfId="0" applyNumberFormat="1" applyFont="1" applyFill="1" applyBorder="1" applyAlignment="1" applyProtection="1">
      <alignment horizontal="center" vertical="center"/>
      <protection locked="0"/>
    </xf>
    <xf numFmtId="1" fontId="2" fillId="7" borderId="18" xfId="0" applyNumberFormat="1" applyFont="1" applyFill="1" applyBorder="1" applyAlignment="1" applyProtection="1">
      <alignment horizontal="center" vertical="center"/>
      <protection locked="0"/>
    </xf>
    <xf numFmtId="166" fontId="28" fillId="4" borderId="18" xfId="8" applyNumberFormat="1" applyFont="1" applyFill="1" applyBorder="1" applyAlignment="1" applyProtection="1">
      <alignment horizontal="center"/>
    </xf>
    <xf numFmtId="166" fontId="2" fillId="2" borderId="0" xfId="0" applyNumberFormat="1" applyFont="1" applyFill="1" applyAlignment="1" applyProtection="1">
      <alignment vertical="center"/>
      <protection locked="0"/>
    </xf>
    <xf numFmtId="0" fontId="28" fillId="2" borderId="0" xfId="0" applyFont="1" applyFill="1" applyAlignment="1" applyProtection="1">
      <alignment horizontal="left" vertical="center"/>
      <protection locked="0"/>
    </xf>
    <xf numFmtId="0" fontId="8" fillId="2" borderId="0" xfId="0" applyFont="1" applyFill="1" applyAlignment="1" applyProtection="1">
      <alignment vertical="top" wrapText="1"/>
      <protection locked="0"/>
    </xf>
    <xf numFmtId="0" fontId="8" fillId="2" borderId="0" xfId="0" applyFont="1" applyFill="1" applyAlignment="1" applyProtection="1">
      <alignment vertical="center"/>
      <protection locked="0"/>
    </xf>
    <xf numFmtId="0" fontId="25" fillId="2" borderId="0" xfId="0" applyFont="1" applyFill="1" applyAlignment="1">
      <alignment horizontal="left" vertical="top" wrapText="1"/>
    </xf>
    <xf numFmtId="0" fontId="114" fillId="2" borderId="0" xfId="0" applyFont="1" applyFill="1" applyAlignment="1">
      <alignment vertical="top" wrapText="1"/>
    </xf>
    <xf numFmtId="0" fontId="114" fillId="2" borderId="0" xfId="0" quotePrefix="1" applyFont="1" applyFill="1" applyAlignment="1">
      <alignment horizontal="right" vertical="top" wrapText="1"/>
    </xf>
    <xf numFmtId="0" fontId="114" fillId="2" borderId="0" xfId="0" applyFont="1" applyFill="1" applyAlignment="1">
      <alignment vertical="top"/>
    </xf>
    <xf numFmtId="0" fontId="2" fillId="7" borderId="18" xfId="0" applyFont="1" applyFill="1" applyBorder="1" applyAlignment="1" applyProtection="1">
      <alignment vertical="center"/>
      <protection locked="0"/>
    </xf>
    <xf numFmtId="2" fontId="2" fillId="7" borderId="18"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vertical="center"/>
      <protection locked="0"/>
    </xf>
    <xf numFmtId="166" fontId="2" fillId="2" borderId="0" xfId="0" applyNumberFormat="1" applyFont="1" applyFill="1" applyAlignment="1">
      <alignment vertical="center"/>
    </xf>
    <xf numFmtId="0" fontId="8"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center"/>
    </xf>
    <xf numFmtId="0" fontId="8" fillId="2" borderId="0" xfId="0" applyFont="1" applyFill="1"/>
    <xf numFmtId="2" fontId="2" fillId="4" borderId="18" xfId="8" applyNumberFormat="1" applyFont="1" applyFill="1" applyBorder="1" applyAlignment="1" applyProtection="1">
      <alignment horizontal="center"/>
    </xf>
    <xf numFmtId="166" fontId="28" fillId="7" borderId="18" xfId="0" applyNumberFormat="1" applyFont="1" applyFill="1" applyBorder="1" applyAlignment="1" applyProtection="1">
      <alignment horizontal="center" vertical="center"/>
      <protection locked="0"/>
    </xf>
    <xf numFmtId="0" fontId="18" fillId="7" borderId="18" xfId="0" applyFont="1" applyFill="1" applyBorder="1" applyAlignment="1" applyProtection="1">
      <alignment horizontal="left" vertical="center"/>
      <protection locked="0"/>
    </xf>
    <xf numFmtId="166" fontId="2" fillId="7" borderId="18" xfId="0" applyNumberFormat="1" applyFont="1" applyFill="1" applyBorder="1" applyAlignment="1" applyProtection="1">
      <alignment horizontal="center" vertical="center"/>
      <protection locked="0"/>
    </xf>
    <xf numFmtId="0" fontId="2" fillId="2" borderId="18" xfId="0" applyFont="1" applyFill="1" applyBorder="1" applyProtection="1">
      <protection locked="0"/>
    </xf>
    <xf numFmtId="0" fontId="2" fillId="2" borderId="0" xfId="0" applyFont="1" applyFill="1" applyAlignment="1">
      <alignment horizontal="right" vertical="center"/>
    </xf>
    <xf numFmtId="0" fontId="8" fillId="5" borderId="12" xfId="0" applyFont="1" applyFill="1" applyBorder="1" applyAlignment="1">
      <alignment vertical="top" wrapText="1"/>
    </xf>
    <xf numFmtId="0" fontId="8" fillId="5" borderId="13" xfId="0" applyFont="1" applyFill="1" applyBorder="1" applyAlignment="1">
      <alignment vertical="top" wrapText="1"/>
    </xf>
    <xf numFmtId="0" fontId="8" fillId="5" borderId="0" xfId="0" applyFont="1" applyFill="1" applyAlignment="1">
      <alignment vertical="top" wrapText="1"/>
    </xf>
    <xf numFmtId="0" fontId="114" fillId="2" borderId="0" xfId="0" quotePrefix="1" applyFont="1" applyFill="1" applyAlignment="1">
      <alignment vertical="top"/>
    </xf>
    <xf numFmtId="0" fontId="2" fillId="2" borderId="0" xfId="0" applyFont="1" applyFill="1" applyAlignment="1">
      <alignment vertical="center"/>
    </xf>
    <xf numFmtId="2" fontId="2" fillId="2" borderId="0" xfId="0" applyNumberFormat="1" applyFont="1" applyFill="1" applyAlignment="1">
      <alignment horizontal="center" vertical="center"/>
    </xf>
    <xf numFmtId="0" fontId="2" fillId="2" borderId="0" xfId="0" applyFont="1" applyFill="1" applyAlignment="1" applyProtection="1">
      <alignment horizontal="center" vertical="top" wrapText="1"/>
      <protection locked="0"/>
    </xf>
    <xf numFmtId="0" fontId="116" fillId="2" borderId="0" xfId="0" quotePrefix="1" applyFont="1" applyFill="1" applyAlignment="1">
      <alignment horizontal="right" vertical="top" wrapText="1"/>
    </xf>
    <xf numFmtId="0" fontId="25" fillId="2" borderId="0" xfId="0" applyFont="1" applyFill="1" applyAlignment="1">
      <alignment horizontal="left" vertical="center"/>
    </xf>
    <xf numFmtId="0" fontId="48" fillId="6" borderId="112" xfId="0" applyFont="1" applyFill="1" applyBorder="1" applyAlignment="1">
      <alignment horizontal="left" vertical="center"/>
    </xf>
    <xf numFmtId="0" fontId="25" fillId="6" borderId="113" xfId="0" applyFont="1" applyFill="1" applyBorder="1" applyAlignment="1">
      <alignment horizontal="left" vertical="center"/>
    </xf>
    <xf numFmtId="0" fontId="25" fillId="6" borderId="115" xfId="0" applyFont="1" applyFill="1" applyBorder="1" applyAlignment="1">
      <alignment horizontal="left" vertical="center"/>
    </xf>
    <xf numFmtId="0" fontId="25" fillId="6" borderId="0" xfId="0" applyFont="1" applyFill="1" applyAlignment="1">
      <alignment horizontal="left" vertical="center"/>
    </xf>
    <xf numFmtId="0" fontId="106" fillId="2" borderId="115" xfId="0" applyFont="1" applyFill="1" applyBorder="1" applyAlignment="1">
      <alignment horizontal="left" vertical="center"/>
    </xf>
    <xf numFmtId="0" fontId="106" fillId="2" borderId="0" xfId="0" applyFont="1" applyFill="1" applyAlignment="1">
      <alignment horizontal="left" vertical="center"/>
    </xf>
    <xf numFmtId="0" fontId="106" fillId="2" borderId="116" xfId="0" applyFont="1" applyFill="1" applyBorder="1" applyAlignment="1">
      <alignment horizontal="left" vertical="center"/>
    </xf>
    <xf numFmtId="0" fontId="107" fillId="2" borderId="115" xfId="0" applyFont="1" applyFill="1" applyBorder="1" applyAlignment="1">
      <alignment horizontal="left" vertical="center"/>
    </xf>
    <xf numFmtId="0" fontId="106" fillId="2" borderId="0" xfId="0" applyFont="1" applyFill="1" applyAlignment="1">
      <alignment vertical="center"/>
    </xf>
    <xf numFmtId="0" fontId="106" fillId="2" borderId="0" xfId="0" applyFont="1" applyFill="1" applyAlignment="1">
      <alignment horizontal="left" vertical="top" wrapText="1"/>
    </xf>
    <xf numFmtId="0" fontId="106" fillId="2" borderId="116" xfId="0" applyFont="1" applyFill="1" applyBorder="1" applyAlignment="1">
      <alignment horizontal="left" vertical="top" wrapText="1"/>
    </xf>
    <xf numFmtId="0" fontId="106" fillId="2" borderId="117" xfId="0" applyFont="1" applyFill="1" applyBorder="1" applyAlignment="1">
      <alignment horizontal="left" vertical="center"/>
    </xf>
    <xf numFmtId="0" fontId="106" fillId="2" borderId="118" xfId="0" applyFont="1" applyFill="1" applyBorder="1" applyAlignment="1">
      <alignment horizontal="left" vertical="center"/>
    </xf>
    <xf numFmtId="0" fontId="106" fillId="2" borderId="118" xfId="0" applyFont="1" applyFill="1" applyBorder="1" applyAlignment="1">
      <alignment vertical="top" wrapText="1"/>
    </xf>
    <xf numFmtId="0" fontId="106" fillId="2" borderId="119" xfId="0" applyFont="1" applyFill="1" applyBorder="1" applyAlignment="1">
      <alignment vertical="top" wrapText="1"/>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18" xfId="0" applyFont="1" applyFill="1" applyBorder="1" applyAlignment="1">
      <alignment horizontal="left" vertical="center"/>
    </xf>
    <xf numFmtId="0" fontId="114" fillId="2" borderId="0" xfId="0" quotePrefix="1" applyFont="1" applyFill="1" applyAlignment="1">
      <alignment horizontal="left" vertical="top"/>
    </xf>
    <xf numFmtId="0" fontId="8" fillId="2" borderId="0" xfId="0" applyFont="1" applyFill="1" applyAlignment="1">
      <alignment horizontal="left" vertical="top" wrapText="1"/>
    </xf>
    <xf numFmtId="0" fontId="24" fillId="2" borderId="0" xfId="0" applyFont="1" applyFill="1" applyAlignment="1">
      <alignment horizontal="left" vertical="center"/>
    </xf>
    <xf numFmtId="0" fontId="28" fillId="2" borderId="0" xfId="0" applyFont="1" applyFill="1" applyAlignment="1">
      <alignment horizontal="left" vertical="center"/>
    </xf>
    <xf numFmtId="0" fontId="2" fillId="2" borderId="0" xfId="0" applyFont="1" applyFill="1" applyAlignment="1">
      <alignment horizontal="left" vertical="center"/>
    </xf>
    <xf numFmtId="0" fontId="28" fillId="2" borderId="0" xfId="0" applyFont="1" applyFill="1" applyAlignment="1" applyProtection="1">
      <alignment horizontal="left"/>
      <protection locked="0"/>
    </xf>
    <xf numFmtId="0" fontId="24" fillId="2" borderId="0" xfId="0" applyFont="1" applyFill="1" applyAlignment="1">
      <alignment vertical="center"/>
    </xf>
    <xf numFmtId="0" fontId="28" fillId="2" borderId="26" xfId="0" applyFont="1" applyFill="1" applyBorder="1" applyAlignment="1" applyProtection="1">
      <alignment vertical="center"/>
      <protection locked="0"/>
    </xf>
    <xf numFmtId="0" fontId="28" fillId="2" borderId="0" xfId="0" applyFont="1" applyFill="1" applyAlignment="1" applyProtection="1">
      <alignment vertical="center"/>
      <protection locked="0"/>
    </xf>
    <xf numFmtId="166" fontId="116" fillId="2" borderId="0" xfId="0" applyNumberFormat="1" applyFont="1" applyFill="1" applyAlignment="1">
      <alignment vertical="top" wrapText="1"/>
    </xf>
    <xf numFmtId="0" fontId="2" fillId="2" borderId="0" xfId="0" applyFont="1" applyFill="1" applyAlignment="1" applyProtection="1">
      <alignment horizontal="left" vertical="center" wrapText="1"/>
      <protection locked="0"/>
    </xf>
    <xf numFmtId="0" fontId="2" fillId="2" borderId="0" xfId="0" applyFont="1" applyFill="1" applyAlignment="1">
      <alignment horizontal="left" vertical="top"/>
    </xf>
    <xf numFmtId="0" fontId="45" fillId="2" borderId="0" xfId="0" applyFont="1" applyFill="1" applyAlignment="1" applyProtection="1">
      <alignment vertical="top" wrapText="1"/>
      <protection locked="0"/>
    </xf>
    <xf numFmtId="0" fontId="45" fillId="2" borderId="0" xfId="0" applyFont="1" applyFill="1" applyAlignment="1" applyProtection="1">
      <alignment horizontal="left" vertical="top" wrapText="1"/>
      <protection locked="0"/>
    </xf>
    <xf numFmtId="167" fontId="10" fillId="7" borderId="17" xfId="10" applyNumberFormat="1" applyFill="1" applyBorder="1" applyAlignment="1" applyProtection="1">
      <alignment horizontal="center" vertical="center"/>
      <protection locked="0"/>
    </xf>
    <xf numFmtId="0" fontId="14" fillId="2" borderId="1" xfId="0" applyFont="1" applyFill="1" applyBorder="1" applyAlignment="1">
      <alignment horizontal="center" vertical="top"/>
    </xf>
    <xf numFmtId="0" fontId="16" fillId="7" borderId="0" xfId="0" applyFont="1" applyFill="1"/>
    <xf numFmtId="14" fontId="0" fillId="7" borderId="0" xfId="0" applyNumberFormat="1" applyFill="1" applyAlignment="1">
      <alignment horizontal="left"/>
    </xf>
    <xf numFmtId="0" fontId="0" fillId="7" borderId="0" xfId="0" applyFill="1" applyAlignment="1">
      <alignment horizontal="left"/>
    </xf>
    <xf numFmtId="0" fontId="117" fillId="22" borderId="0" xfId="0" applyFont="1" applyFill="1"/>
    <xf numFmtId="0" fontId="117" fillId="28" borderId="0" xfId="0" applyFont="1" applyFill="1"/>
    <xf numFmtId="0" fontId="118" fillId="22" borderId="0" xfId="0" applyFont="1" applyFill="1"/>
    <xf numFmtId="0" fontId="118" fillId="28" borderId="0" xfId="0" applyFont="1" applyFill="1"/>
    <xf numFmtId="0" fontId="12" fillId="2" borderId="0" xfId="6" applyFill="1" applyProtection="1">
      <protection locked="0"/>
    </xf>
    <xf numFmtId="0" fontId="119" fillId="0" borderId="0" xfId="0" applyFont="1"/>
    <xf numFmtId="0" fontId="10" fillId="7" borderId="1" xfId="0" applyFont="1" applyFill="1" applyBorder="1" applyAlignment="1" applyProtection="1">
      <alignment horizontal="left" vertical="top" wrapText="1"/>
      <protection locked="0"/>
    </xf>
    <xf numFmtId="0" fontId="10" fillId="7" borderId="6" xfId="0" applyFont="1" applyFill="1" applyBorder="1" applyAlignment="1" applyProtection="1">
      <alignment horizontal="center" vertical="top" wrapText="1"/>
      <protection locked="0"/>
    </xf>
    <xf numFmtId="4" fontId="10" fillId="7" borderId="6" xfId="0" applyNumberFormat="1" applyFont="1" applyFill="1" applyBorder="1" applyAlignment="1" applyProtection="1">
      <alignment horizontal="center" vertical="top" wrapText="1"/>
      <protection locked="0"/>
    </xf>
    <xf numFmtId="0" fontId="15" fillId="7" borderId="11" xfId="0" applyFont="1" applyFill="1" applyBorder="1" applyAlignment="1" applyProtection="1">
      <alignment horizontal="center" vertical="top" wrapText="1"/>
      <protection locked="0"/>
    </xf>
    <xf numFmtId="0" fontId="15" fillId="7" borderId="9" xfId="0" applyFont="1" applyFill="1" applyBorder="1" applyAlignment="1" applyProtection="1">
      <alignment horizontal="center" vertical="top" wrapText="1"/>
      <protection locked="0"/>
    </xf>
    <xf numFmtId="169" fontId="10" fillId="7" borderId="1" xfId="0" applyNumberFormat="1" applyFont="1" applyFill="1" applyBorder="1" applyAlignment="1" applyProtection="1">
      <alignment horizontal="center" vertical="top" wrapText="1"/>
      <protection locked="0"/>
    </xf>
    <xf numFmtId="170" fontId="10" fillId="7" borderId="1" xfId="0" applyNumberFormat="1" applyFont="1" applyFill="1" applyBorder="1" applyAlignment="1" applyProtection="1">
      <alignment horizontal="center" vertical="top" wrapText="1"/>
      <protection locked="0"/>
    </xf>
    <xf numFmtId="0" fontId="15" fillId="7" borderId="10" xfId="0" applyFont="1" applyFill="1" applyBorder="1" applyAlignment="1" applyProtection="1">
      <alignment horizontal="left" vertical="top" wrapText="1"/>
      <protection locked="0"/>
    </xf>
    <xf numFmtId="0" fontId="15" fillId="7" borderId="4" xfId="0" applyFont="1" applyFill="1" applyBorder="1" applyAlignment="1" applyProtection="1">
      <alignment horizontal="left" vertical="top" wrapText="1"/>
      <protection locked="0"/>
    </xf>
    <xf numFmtId="1" fontId="10" fillId="7" borderId="1" xfId="0" applyNumberFormat="1" applyFont="1" applyFill="1" applyBorder="1" applyAlignment="1" applyProtection="1">
      <alignment horizontal="center" vertical="top" wrapText="1"/>
      <protection locked="0"/>
    </xf>
    <xf numFmtId="4" fontId="10" fillId="31" borderId="1" xfId="0" applyNumberFormat="1" applyFont="1" applyFill="1" applyBorder="1" applyAlignment="1" applyProtection="1">
      <alignment horizontal="center" vertical="top" wrapText="1"/>
      <protection locked="0"/>
    </xf>
    <xf numFmtId="0" fontId="15" fillId="31" borderId="1" xfId="0" applyFont="1" applyFill="1" applyBorder="1" applyAlignment="1" applyProtection="1">
      <alignment horizontal="left" vertical="center" wrapText="1"/>
      <protection locked="0"/>
    </xf>
    <xf numFmtId="168" fontId="10" fillId="7" borderId="1" xfId="0" applyNumberFormat="1" applyFont="1" applyFill="1" applyBorder="1" applyAlignment="1" applyProtection="1">
      <alignment horizontal="center" vertical="top" wrapText="1"/>
      <protection locked="0"/>
    </xf>
    <xf numFmtId="3" fontId="10" fillId="7" borderId="1" xfId="0" applyNumberFormat="1" applyFont="1" applyFill="1" applyBorder="1" applyAlignment="1" applyProtection="1">
      <alignment horizontal="center" vertical="top" wrapText="1"/>
      <protection locked="0"/>
    </xf>
    <xf numFmtId="0" fontId="15" fillId="7" borderId="14" xfId="0" applyFont="1" applyFill="1" applyBorder="1" applyAlignment="1" applyProtection="1">
      <alignment horizontal="left" vertical="center" wrapText="1"/>
      <protection locked="0"/>
    </xf>
    <xf numFmtId="0" fontId="15" fillId="7" borderId="3" xfId="0" applyFont="1" applyFill="1" applyBorder="1" applyAlignment="1" applyProtection="1">
      <alignment horizontal="left" vertical="center" wrapText="1"/>
      <protection locked="0"/>
    </xf>
    <xf numFmtId="0" fontId="11" fillId="7" borderId="1" xfId="0" applyFont="1" applyFill="1" applyBorder="1" applyAlignment="1" applyProtection="1">
      <alignment horizontal="center" vertical="top" wrapText="1"/>
      <protection locked="0"/>
    </xf>
    <xf numFmtId="3" fontId="11" fillId="7" borderId="1" xfId="0" applyNumberFormat="1" applyFont="1" applyFill="1" applyBorder="1" applyAlignment="1" applyProtection="1">
      <alignment horizontal="center" vertical="top" wrapText="1"/>
      <protection locked="0"/>
    </xf>
    <xf numFmtId="0" fontId="10" fillId="7" borderId="1" xfId="0" applyFont="1" applyFill="1" applyBorder="1" applyAlignment="1" applyProtection="1">
      <alignment horizontal="left" vertical="top"/>
      <protection locked="0"/>
    </xf>
    <xf numFmtId="0" fontId="15" fillId="7" borderId="2" xfId="0" applyFont="1" applyFill="1" applyBorder="1" applyAlignment="1" applyProtection="1">
      <alignment horizontal="left" vertical="center"/>
      <protection locked="0"/>
    </xf>
    <xf numFmtId="0" fontId="15" fillId="7" borderId="7" xfId="0" applyFont="1" applyFill="1" applyBorder="1" applyAlignment="1" applyProtection="1">
      <alignment horizontal="left" vertical="top"/>
      <protection locked="0"/>
    </xf>
    <xf numFmtId="169" fontId="10" fillId="31" borderId="1" xfId="0" applyNumberFormat="1" applyFont="1" applyFill="1" applyBorder="1" applyAlignment="1" applyProtection="1">
      <alignment horizontal="center" vertical="top" wrapText="1"/>
      <protection locked="0"/>
    </xf>
    <xf numFmtId="0" fontId="15" fillId="31" borderId="1" xfId="0" applyFont="1" applyFill="1" applyBorder="1" applyAlignment="1" applyProtection="1">
      <alignment horizontal="left" vertical="center"/>
      <protection locked="0"/>
    </xf>
    <xf numFmtId="3" fontId="16" fillId="7" borderId="110" xfId="0" applyNumberFormat="1" applyFont="1" applyFill="1" applyBorder="1" applyAlignment="1" applyProtection="1">
      <alignment horizontal="center" vertical="top"/>
      <protection locked="0"/>
    </xf>
    <xf numFmtId="9" fontId="16" fillId="7" borderId="1" xfId="8" applyFont="1" applyFill="1" applyBorder="1" applyAlignment="1" applyProtection="1">
      <alignment horizontal="center" vertical="top"/>
      <protection locked="0"/>
    </xf>
    <xf numFmtId="168" fontId="16" fillId="7" borderId="1" xfId="0" applyNumberFormat="1" applyFont="1" applyFill="1" applyBorder="1" applyAlignment="1" applyProtection="1">
      <alignment horizontal="center" vertical="top"/>
      <protection locked="0"/>
    </xf>
    <xf numFmtId="3" fontId="16" fillId="7" borderId="1" xfId="0" applyNumberFormat="1" applyFont="1" applyFill="1" applyBorder="1" applyAlignment="1" applyProtection="1">
      <alignment horizontal="left" vertical="top"/>
      <protection locked="0"/>
    </xf>
    <xf numFmtId="3" fontId="2" fillId="2" borderId="0" xfId="0" applyNumberFormat="1" applyFont="1" applyFill="1" applyProtection="1">
      <protection locked="0"/>
    </xf>
    <xf numFmtId="9" fontId="10" fillId="31" borderId="1" xfId="8" applyFont="1" applyFill="1" applyBorder="1" applyAlignment="1" applyProtection="1">
      <alignment horizontal="center" vertical="top" wrapText="1"/>
      <protection locked="0"/>
    </xf>
    <xf numFmtId="9" fontId="16" fillId="7" borderId="1" xfId="8" applyFont="1" applyFill="1" applyBorder="1" applyAlignment="1" applyProtection="1">
      <alignment horizontal="left" vertical="top"/>
      <protection locked="0"/>
    </xf>
    <xf numFmtId="0" fontId="2" fillId="2" borderId="0" xfId="0" applyFont="1" applyFill="1" applyAlignment="1">
      <alignment horizontal="center"/>
    </xf>
    <xf numFmtId="0" fontId="2" fillId="2" borderId="0" xfId="0" applyFont="1" applyFill="1" applyAlignment="1" applyProtection="1">
      <alignment horizontal="center"/>
      <protection locked="0"/>
    </xf>
    <xf numFmtId="0" fontId="2" fillId="5" borderId="0" xfId="0" applyFont="1" applyFill="1" applyProtection="1">
      <protection locked="0"/>
    </xf>
    <xf numFmtId="0" fontId="2" fillId="20" borderId="0" xfId="0" applyFont="1" applyFill="1" applyProtection="1">
      <protection locked="0"/>
    </xf>
    <xf numFmtId="0" fontId="2" fillId="30" borderId="0" xfId="0" applyFont="1" applyFill="1"/>
    <xf numFmtId="9" fontId="2" fillId="4" borderId="18" xfId="8" applyFont="1" applyFill="1" applyBorder="1" applyAlignment="1" applyProtection="1">
      <alignment horizontal="center"/>
    </xf>
    <xf numFmtId="166" fontId="2" fillId="4" borderId="18" xfId="0" applyNumberFormat="1" applyFont="1" applyFill="1" applyBorder="1" applyAlignment="1">
      <alignment horizontal="center"/>
    </xf>
    <xf numFmtId="0" fontId="2" fillId="4" borderId="18" xfId="0" applyFont="1" applyFill="1" applyBorder="1"/>
    <xf numFmtId="2" fontId="2" fillId="4" borderId="18" xfId="0" applyNumberFormat="1" applyFont="1" applyFill="1" applyBorder="1"/>
    <xf numFmtId="9" fontId="2" fillId="2" borderId="0" xfId="8" applyFont="1" applyFill="1" applyBorder="1" applyAlignment="1" applyProtection="1">
      <alignment horizontal="center"/>
    </xf>
    <xf numFmtId="0" fontId="2" fillId="7" borderId="139" xfId="0" applyFont="1" applyFill="1" applyBorder="1" applyProtection="1">
      <protection locked="0"/>
    </xf>
    <xf numFmtId="0" fontId="15" fillId="7" borderId="8" xfId="0" applyFont="1" applyFill="1" applyBorder="1" applyAlignment="1" applyProtection="1">
      <alignment horizontal="left" vertical="top"/>
      <protection locked="0"/>
    </xf>
    <xf numFmtId="3" fontId="0" fillId="0" borderId="0" xfId="0" applyNumberFormat="1"/>
    <xf numFmtId="0" fontId="51" fillId="0" borderId="0" xfId="0" applyFont="1"/>
    <xf numFmtId="3" fontId="10" fillId="7" borderId="6" xfId="0" applyNumberFormat="1" applyFont="1" applyFill="1" applyBorder="1" applyAlignment="1" applyProtection="1">
      <alignment horizontal="center" vertical="top" wrapText="1"/>
      <protection locked="0"/>
    </xf>
    <xf numFmtId="3" fontId="16" fillId="2" borderId="42" xfId="0" applyNumberFormat="1" applyFont="1" applyFill="1" applyBorder="1" applyAlignment="1">
      <alignment horizontal="center" vertical="center"/>
    </xf>
    <xf numFmtId="0" fontId="43" fillId="6" borderId="0" xfId="0" applyFont="1" applyFill="1" applyAlignment="1">
      <alignment horizontal="center" vertical="center"/>
    </xf>
    <xf numFmtId="0" fontId="57" fillId="6" borderId="0" xfId="6" applyFont="1" applyFill="1" applyBorder="1" applyAlignment="1" applyProtection="1">
      <alignment horizontal="center" vertical="center"/>
    </xf>
    <xf numFmtId="0" fontId="57" fillId="6" borderId="0" xfId="6" applyFont="1" applyFill="1" applyAlignment="1" applyProtection="1">
      <alignment horizontal="center" vertical="center"/>
    </xf>
    <xf numFmtId="0" fontId="58" fillId="6" borderId="0" xfId="0" applyFont="1" applyFill="1" applyAlignment="1">
      <alignment horizontal="center" vertical="center"/>
    </xf>
    <xf numFmtId="0" fontId="0" fillId="6" borderId="111" xfId="0" applyFill="1" applyBorder="1" applyAlignment="1">
      <alignment horizontal="center" vertical="center"/>
    </xf>
    <xf numFmtId="0" fontId="0" fillId="6" borderId="111" xfId="0" applyFill="1" applyBorder="1" applyAlignment="1">
      <alignment horizontal="left" vertical="center" wrapText="1"/>
    </xf>
    <xf numFmtId="0" fontId="0" fillId="2" borderId="0" xfId="0" applyFill="1" applyAlignment="1">
      <alignment horizontal="left" vertical="top" wrapText="1"/>
    </xf>
    <xf numFmtId="0" fontId="52" fillId="2" borderId="0" xfId="0" applyFont="1" applyFill="1" applyAlignment="1">
      <alignment horizontal="left" vertical="top"/>
    </xf>
    <xf numFmtId="0" fontId="40" fillId="8" borderId="0" xfId="0" quotePrefix="1" applyFont="1" applyFill="1" applyAlignment="1">
      <alignment horizontal="left" wrapText="1"/>
    </xf>
    <xf numFmtId="0" fontId="40" fillId="8" borderId="0" xfId="0" applyFont="1" applyFill="1" applyAlignment="1">
      <alignment horizontal="left" vertical="top" wrapText="1"/>
    </xf>
    <xf numFmtId="0" fontId="56" fillId="2" borderId="0" xfId="0" quotePrefix="1" applyFont="1" applyFill="1" applyAlignment="1">
      <alignment horizontal="right" vertical="center" wrapText="1"/>
    </xf>
    <xf numFmtId="0" fontId="50" fillId="8" borderId="0" xfId="0" applyFont="1" applyFill="1" applyAlignment="1">
      <alignment horizontal="left" vertical="top" wrapText="1"/>
    </xf>
    <xf numFmtId="0" fontId="40" fillId="8" borderId="0" xfId="0" quotePrefix="1" applyFont="1" applyFill="1" applyAlignment="1">
      <alignment horizontal="left" vertical="top" wrapText="1"/>
    </xf>
    <xf numFmtId="0" fontId="40" fillId="8" borderId="47" xfId="0" quotePrefix="1" applyFont="1" applyFill="1" applyBorder="1" applyAlignment="1">
      <alignment horizontal="left" vertical="top" wrapText="1"/>
    </xf>
    <xf numFmtId="0" fontId="57" fillId="6" borderId="111" xfId="6" applyFont="1" applyFill="1" applyBorder="1" applyAlignment="1" applyProtection="1">
      <alignment horizontal="left" vertical="center"/>
    </xf>
    <xf numFmtId="0" fontId="106" fillId="2" borderId="0" xfId="0" applyFont="1" applyFill="1" applyAlignment="1">
      <alignment horizontal="left" vertical="top"/>
    </xf>
    <xf numFmtId="0" fontId="106" fillId="2" borderId="116" xfId="0" applyFont="1" applyFill="1" applyBorder="1" applyAlignment="1">
      <alignment horizontal="left" vertical="top"/>
    </xf>
    <xf numFmtId="0" fontId="106" fillId="2" borderId="0" xfId="0" applyFont="1" applyFill="1" applyAlignment="1">
      <alignment horizontal="left" vertical="top" wrapText="1"/>
    </xf>
    <xf numFmtId="0" fontId="106" fillId="2" borderId="116" xfId="0" applyFont="1" applyFill="1" applyBorder="1" applyAlignment="1">
      <alignment horizontal="left" vertical="top" wrapText="1"/>
    </xf>
    <xf numFmtId="0" fontId="48" fillId="6" borderId="0" xfId="0" applyFont="1" applyFill="1" applyAlignment="1">
      <alignment horizontal="left" vertical="top" wrapText="1"/>
    </xf>
    <xf numFmtId="0" fontId="25" fillId="6" borderId="0" xfId="0" applyFont="1" applyFill="1" applyAlignment="1">
      <alignment horizontal="left" wrapText="1"/>
    </xf>
    <xf numFmtId="0" fontId="53" fillId="2" borderId="0" xfId="0" quotePrefix="1" applyFont="1" applyFill="1" applyAlignment="1">
      <alignment horizontal="right" vertical="center" wrapText="1"/>
    </xf>
    <xf numFmtId="0" fontId="54" fillId="2" borderId="0" xfId="0" quotePrefix="1" applyFont="1" applyFill="1" applyAlignment="1">
      <alignment horizontal="right" vertical="center" wrapText="1"/>
    </xf>
    <xf numFmtId="0" fontId="25" fillId="6" borderId="113" xfId="0" applyFont="1" applyFill="1" applyBorder="1" applyAlignment="1">
      <alignment horizontal="left" vertical="top" wrapText="1"/>
    </xf>
    <xf numFmtId="0" fontId="25" fillId="6" borderId="114" xfId="0" applyFont="1" applyFill="1" applyBorder="1" applyAlignment="1">
      <alignment horizontal="left" vertical="top" wrapText="1"/>
    </xf>
    <xf numFmtId="0" fontId="25" fillId="6" borderId="0" xfId="0" applyFont="1" applyFill="1" applyAlignment="1">
      <alignment horizontal="left" vertical="top" wrapText="1"/>
    </xf>
    <xf numFmtId="0" fontId="25" fillId="6" borderId="116" xfId="0" applyFont="1" applyFill="1" applyBorder="1" applyAlignment="1">
      <alignment horizontal="left" vertical="top" wrapText="1"/>
    </xf>
    <xf numFmtId="0" fontId="10" fillId="4" borderId="42" xfId="2" applyFont="1" applyFill="1" applyBorder="1" applyAlignment="1">
      <alignment horizontal="right" vertical="top" wrapText="1"/>
    </xf>
    <xf numFmtId="0" fontId="57" fillId="6" borderId="0" xfId="6" applyFont="1" applyFill="1" applyAlignment="1">
      <alignment horizontal="center" vertical="center"/>
    </xf>
    <xf numFmtId="0" fontId="5" fillId="9" borderId="42" xfId="0" applyFont="1" applyFill="1" applyBorder="1" applyAlignment="1">
      <alignment horizontal="left" vertical="center"/>
    </xf>
    <xf numFmtId="3" fontId="10" fillId="6" borderId="43" xfId="2" applyNumberFormat="1" applyFont="1" applyFill="1" applyBorder="1" applyAlignment="1">
      <alignment horizontal="center" vertical="center"/>
    </xf>
    <xf numFmtId="3" fontId="10" fillId="6" borderId="44" xfId="2" applyNumberFormat="1" applyFont="1" applyFill="1" applyBorder="1" applyAlignment="1">
      <alignment horizontal="center" vertical="center"/>
    </xf>
    <xf numFmtId="4" fontId="10" fillId="6" borderId="43" xfId="2" applyNumberFormat="1" applyFont="1" applyFill="1" applyBorder="1" applyAlignment="1">
      <alignment horizontal="center" vertical="center"/>
    </xf>
    <xf numFmtId="4" fontId="10" fillId="6" borderId="44" xfId="2" applyNumberFormat="1" applyFont="1" applyFill="1" applyBorder="1" applyAlignment="1">
      <alignment horizontal="center" vertical="center"/>
    </xf>
    <xf numFmtId="0" fontId="60" fillId="14" borderId="42" xfId="2" applyFont="1" applyFill="1" applyBorder="1" applyAlignment="1">
      <alignment horizontal="center" vertical="center" wrapText="1"/>
    </xf>
    <xf numFmtId="0" fontId="10" fillId="6" borderId="42" xfId="2" applyFont="1" applyFill="1" applyBorder="1" applyAlignment="1">
      <alignment horizontal="left" vertical="center"/>
    </xf>
    <xf numFmtId="0" fontId="10" fillId="6" borderId="42" xfId="2" applyFont="1" applyFill="1" applyBorder="1" applyAlignment="1">
      <alignment horizontal="left" vertical="center" wrapText="1"/>
    </xf>
    <xf numFmtId="0" fontId="3" fillId="2" borderId="42" xfId="0" applyFont="1" applyFill="1" applyBorder="1" applyAlignment="1">
      <alignment horizontal="left" vertical="center" wrapText="1"/>
    </xf>
    <xf numFmtId="0" fontId="5" fillId="10" borderId="42" xfId="0" applyFont="1" applyFill="1" applyBorder="1" applyAlignment="1">
      <alignment horizontal="left" vertical="center"/>
    </xf>
    <xf numFmtId="0" fontId="3" fillId="6" borderId="42" xfId="0" applyFont="1" applyFill="1" applyBorder="1" applyAlignment="1">
      <alignment horizontal="left" vertical="center" wrapText="1"/>
    </xf>
    <xf numFmtId="0" fontId="28" fillId="6" borderId="0" xfId="0" applyFont="1" applyFill="1" applyAlignment="1">
      <alignment horizontal="center" vertical="center"/>
    </xf>
    <xf numFmtId="0" fontId="44" fillId="6" borderId="0" xfId="0" applyFont="1" applyFill="1" applyAlignment="1">
      <alignment horizontal="left"/>
    </xf>
    <xf numFmtId="0" fontId="2" fillId="6" borderId="0" xfId="0" applyFont="1" applyFill="1" applyAlignment="1">
      <alignment horizontal="center" vertical="center"/>
    </xf>
    <xf numFmtId="0" fontId="57" fillId="6" borderId="0" xfId="6" applyFont="1" applyFill="1" applyBorder="1" applyAlignment="1">
      <alignment horizontal="center" vertical="center"/>
    </xf>
    <xf numFmtId="165" fontId="3" fillId="7" borderId="2"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left" vertical="top"/>
      <protection locked="0"/>
    </xf>
    <xf numFmtId="0" fontId="3" fillId="2" borderId="7"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7" borderId="1" xfId="0" applyFont="1" applyFill="1" applyBorder="1" applyAlignment="1" applyProtection="1">
      <alignment horizontal="left" vertical="top" wrapText="1"/>
      <protection locked="0"/>
    </xf>
    <xf numFmtId="0" fontId="3" fillId="7" borderId="1" xfId="0" applyFont="1" applyFill="1" applyBorder="1" applyAlignment="1" applyProtection="1">
      <alignment horizontal="center" vertical="center" wrapText="1"/>
      <protection locked="0"/>
    </xf>
    <xf numFmtId="0" fontId="18" fillId="6" borderId="0" xfId="0" applyFont="1" applyFill="1" applyAlignment="1">
      <alignment horizontal="center" vertical="center"/>
    </xf>
    <xf numFmtId="0" fontId="2" fillId="2" borderId="0" xfId="0" applyFont="1" applyFill="1" applyAlignment="1">
      <alignment horizontal="left" vertical="top" wrapText="1"/>
    </xf>
    <xf numFmtId="0" fontId="18" fillId="6" borderId="7" xfId="0" applyFont="1" applyFill="1" applyBorder="1" applyAlignment="1">
      <alignment horizontal="center" vertical="center"/>
    </xf>
    <xf numFmtId="0" fontId="18" fillId="6" borderId="10" xfId="0" applyFont="1" applyFill="1" applyBorder="1" applyAlignment="1">
      <alignment horizontal="center" vertical="center"/>
    </xf>
    <xf numFmtId="0" fontId="18" fillId="6" borderId="8" xfId="0" applyFont="1" applyFill="1" applyBorder="1" applyAlignment="1">
      <alignment horizontal="center" vertical="center"/>
    </xf>
    <xf numFmtId="0" fontId="18" fillId="6" borderId="11" xfId="0" applyFont="1" applyFill="1" applyBorder="1" applyAlignment="1">
      <alignment horizontal="center" vertical="center"/>
    </xf>
    <xf numFmtId="0" fontId="7" fillId="15" borderId="1" xfId="0" applyFont="1" applyFill="1" applyBorder="1" applyAlignment="1">
      <alignment vertical="center" wrapText="1"/>
    </xf>
    <xf numFmtId="0" fontId="2" fillId="7" borderId="1" xfId="0" applyFont="1" applyFill="1" applyBorder="1" applyAlignment="1" applyProtection="1">
      <alignment horizontal="left" vertical="top"/>
      <protection locked="0"/>
    </xf>
    <xf numFmtId="0" fontId="2" fillId="4" borderId="1" xfId="0" applyFont="1" applyFill="1" applyBorder="1" applyAlignment="1">
      <alignment horizontal="left"/>
    </xf>
    <xf numFmtId="0" fontId="5" fillId="9" borderId="7" xfId="0" applyFont="1" applyFill="1" applyBorder="1" applyAlignment="1">
      <alignment horizontal="left" vertical="center"/>
    </xf>
    <xf numFmtId="0" fontId="5" fillId="9" borderId="4" xfId="0" applyFont="1" applyFill="1" applyBorder="1" applyAlignment="1">
      <alignment horizontal="left" vertical="center"/>
    </xf>
    <xf numFmtId="0" fontId="5" fillId="9" borderId="8" xfId="0" applyFont="1" applyFill="1" applyBorder="1" applyAlignment="1">
      <alignment horizontal="left" vertical="center"/>
    </xf>
    <xf numFmtId="0" fontId="5" fillId="9" borderId="9" xfId="0" applyFont="1" applyFill="1" applyBorder="1" applyAlignment="1">
      <alignment horizontal="left" vertical="center"/>
    </xf>
    <xf numFmtId="3" fontId="10" fillId="0" borderId="64" xfId="9" applyBorder="1" applyAlignment="1">
      <alignment horizontal="left" vertical="center" wrapText="1"/>
    </xf>
    <xf numFmtId="3" fontId="10" fillId="0" borderId="65" xfId="9" applyBorder="1" applyAlignment="1">
      <alignment horizontal="left" vertical="center" wrapText="1"/>
    </xf>
    <xf numFmtId="167" fontId="10" fillId="7" borderId="64" xfId="10" applyNumberFormat="1" applyFill="1" applyBorder="1" applyAlignment="1" applyProtection="1">
      <alignment horizontal="left" vertical="center"/>
      <protection locked="0"/>
    </xf>
    <xf numFmtId="167" fontId="10" fillId="7" borderId="65" xfId="10" applyNumberFormat="1" applyFill="1" applyBorder="1" applyAlignment="1" applyProtection="1">
      <alignment horizontal="left" vertical="center"/>
      <protection locked="0"/>
    </xf>
    <xf numFmtId="3" fontId="10" fillId="7" borderId="64" xfId="10" applyNumberFormat="1" applyFill="1" applyBorder="1" applyAlignment="1" applyProtection="1">
      <alignment horizontal="left" vertical="center" wrapText="1"/>
      <protection locked="0"/>
    </xf>
    <xf numFmtId="3" fontId="10" fillId="7" borderId="71" xfId="10" applyNumberFormat="1" applyFill="1" applyBorder="1" applyAlignment="1" applyProtection="1">
      <alignment horizontal="left" vertical="center" wrapText="1"/>
      <protection locked="0"/>
    </xf>
    <xf numFmtId="3" fontId="10" fillId="7" borderId="65" xfId="10" applyNumberFormat="1" applyFill="1" applyBorder="1" applyAlignment="1" applyProtection="1">
      <alignment horizontal="left" vertical="center" wrapText="1"/>
      <protection locked="0"/>
    </xf>
    <xf numFmtId="0" fontId="7" fillId="8" borderId="0" xfId="0" applyFont="1" applyFill="1" applyAlignment="1">
      <alignment horizontal="left"/>
    </xf>
    <xf numFmtId="3" fontId="10" fillId="0" borderId="64" xfId="9" applyBorder="1" applyAlignment="1">
      <alignment horizontal="left" vertical="center"/>
    </xf>
    <xf numFmtId="3" fontId="10" fillId="0" borderId="71" xfId="9" applyBorder="1" applyAlignment="1">
      <alignment horizontal="left" vertical="center"/>
    </xf>
    <xf numFmtId="3" fontId="10" fillId="0" borderId="65" xfId="9" applyBorder="1" applyAlignment="1">
      <alignment horizontal="left" vertical="center"/>
    </xf>
    <xf numFmtId="3" fontId="2" fillId="4" borderId="5" xfId="0" applyNumberFormat="1" applyFont="1" applyFill="1" applyBorder="1" applyAlignment="1">
      <alignment horizontal="center" vertical="center"/>
    </xf>
    <xf numFmtId="3" fontId="2" fillId="4" borderId="68" xfId="0" applyNumberFormat="1"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3"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2" borderId="0" xfId="0" applyFont="1" applyFill="1" applyAlignment="1">
      <alignment horizontal="center"/>
    </xf>
    <xf numFmtId="0" fontId="45" fillId="0" borderId="0" xfId="0" applyFont="1" applyAlignment="1">
      <alignment horizontal="left" vertical="top" wrapText="1"/>
    </xf>
    <xf numFmtId="0" fontId="45" fillId="5" borderId="0" xfId="0" applyFont="1" applyFill="1" applyAlignment="1">
      <alignment horizontal="left" vertical="top" wrapText="1"/>
    </xf>
    <xf numFmtId="0" fontId="45" fillId="5" borderId="13" xfId="0" applyFont="1" applyFill="1" applyBorder="1" applyAlignment="1">
      <alignment horizontal="left" vertical="top" wrapText="1"/>
    </xf>
    <xf numFmtId="0" fontId="33" fillId="2" borderId="48" xfId="0" applyFont="1" applyFill="1" applyBorder="1" applyAlignment="1">
      <alignment horizontal="center" vertical="center" wrapText="1"/>
    </xf>
    <xf numFmtId="0" fontId="33" fillId="2" borderId="49"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2" xfId="0" applyFont="1" applyFill="1" applyBorder="1" applyAlignment="1">
      <alignment horizontal="center" vertical="center" wrapText="1"/>
    </xf>
    <xf numFmtId="3" fontId="2" fillId="4" borderId="66" xfId="0" applyNumberFormat="1" applyFont="1" applyFill="1" applyBorder="1" applyAlignment="1">
      <alignment horizontal="center" vertical="center"/>
    </xf>
    <xf numFmtId="3" fontId="2" fillId="4" borderId="69" xfId="0" applyNumberFormat="1"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8" xfId="0" applyFont="1" applyFill="1" applyBorder="1" applyAlignment="1">
      <alignment horizontal="center" vertical="center" wrapText="1"/>
    </xf>
    <xf numFmtId="0" fontId="2" fillId="2" borderId="11" xfId="0" applyFont="1" applyFill="1" applyBorder="1" applyAlignment="1">
      <alignment horizontal="center" vertical="center" wrapText="1"/>
    </xf>
    <xf numFmtId="49" fontId="2" fillId="4" borderId="7" xfId="0" applyNumberFormat="1" applyFont="1" applyFill="1" applyBorder="1" applyAlignment="1">
      <alignment horizontal="center" vertical="center"/>
    </xf>
    <xf numFmtId="49" fontId="2" fillId="4" borderId="10" xfId="0" applyNumberFormat="1" applyFont="1" applyFill="1" applyBorder="1" applyAlignment="1">
      <alignment horizontal="center" vertical="center"/>
    </xf>
    <xf numFmtId="49" fontId="2" fillId="4" borderId="8" xfId="0" applyNumberFormat="1" applyFont="1" applyFill="1" applyBorder="1" applyAlignment="1">
      <alignment horizontal="center" vertical="center"/>
    </xf>
    <xf numFmtId="49" fontId="2" fillId="4" borderId="11" xfId="0" applyNumberFormat="1" applyFont="1" applyFill="1" applyBorder="1" applyAlignment="1">
      <alignment horizontal="center" vertical="center"/>
    </xf>
    <xf numFmtId="0" fontId="2" fillId="2" borderId="17" xfId="0" applyFont="1" applyFill="1" applyBorder="1" applyAlignment="1">
      <alignment horizontal="center" vertical="center"/>
    </xf>
    <xf numFmtId="0" fontId="2" fillId="4" borderId="17" xfId="0" applyFont="1" applyFill="1" applyBorder="1" applyAlignment="1">
      <alignment horizontal="left" vertical="center" wrapText="1"/>
    </xf>
    <xf numFmtId="0" fontId="2" fillId="2" borderId="11" xfId="0" applyFont="1" applyFill="1" applyBorder="1" applyAlignment="1">
      <alignment horizontal="left" vertical="top" wrapText="1"/>
    </xf>
    <xf numFmtId="0" fontId="28" fillId="2" borderId="1" xfId="0" applyFont="1" applyFill="1" applyBorder="1" applyAlignment="1">
      <alignment horizontal="left"/>
    </xf>
    <xf numFmtId="0" fontId="28" fillId="2" borderId="2" xfId="0" applyFont="1" applyFill="1" applyBorder="1" applyAlignment="1">
      <alignment horizontal="left"/>
    </xf>
    <xf numFmtId="0" fontId="32" fillId="7" borderId="7" xfId="0" applyFont="1" applyFill="1" applyBorder="1" applyAlignment="1" applyProtection="1">
      <alignment horizontal="left" vertical="top" wrapText="1"/>
      <protection locked="0"/>
    </xf>
    <xf numFmtId="0" fontId="32" fillId="7" borderId="10" xfId="0" applyFont="1" applyFill="1" applyBorder="1" applyAlignment="1" applyProtection="1">
      <alignment horizontal="left" vertical="top" wrapText="1"/>
      <protection locked="0"/>
    </xf>
    <xf numFmtId="0" fontId="32" fillId="7" borderId="4" xfId="0" applyFont="1" applyFill="1" applyBorder="1" applyAlignment="1" applyProtection="1">
      <alignment horizontal="left" vertical="top" wrapText="1"/>
      <protection locked="0"/>
    </xf>
    <xf numFmtId="0" fontId="32" fillId="7" borderId="12" xfId="0" applyFont="1" applyFill="1" applyBorder="1" applyAlignment="1" applyProtection="1">
      <alignment horizontal="left" vertical="top" wrapText="1"/>
      <protection locked="0"/>
    </xf>
    <xf numFmtId="0" fontId="32" fillId="7" borderId="0" xfId="0" applyFont="1" applyFill="1" applyAlignment="1" applyProtection="1">
      <alignment horizontal="left" vertical="top" wrapText="1"/>
      <protection locked="0"/>
    </xf>
    <xf numFmtId="0" fontId="32" fillId="7" borderId="13" xfId="0" applyFont="1" applyFill="1" applyBorder="1" applyAlignment="1" applyProtection="1">
      <alignment horizontal="left" vertical="top" wrapText="1"/>
      <protection locked="0"/>
    </xf>
    <xf numFmtId="0" fontId="32" fillId="7" borderId="8" xfId="0" applyFont="1" applyFill="1" applyBorder="1" applyAlignment="1" applyProtection="1">
      <alignment horizontal="left" vertical="top" wrapText="1"/>
      <protection locked="0"/>
    </xf>
    <xf numFmtId="0" fontId="32" fillId="7" borderId="11" xfId="0" applyFont="1" applyFill="1" applyBorder="1" applyAlignment="1" applyProtection="1">
      <alignment horizontal="left" vertical="top" wrapText="1"/>
      <protection locked="0"/>
    </xf>
    <xf numFmtId="0" fontId="32" fillId="7" borderId="9" xfId="0" applyFont="1" applyFill="1" applyBorder="1" applyAlignment="1" applyProtection="1">
      <alignment horizontal="left" vertical="top" wrapText="1"/>
      <protection locked="0"/>
    </xf>
    <xf numFmtId="0" fontId="3" fillId="4" borderId="7"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8"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13" xfId="0" applyFont="1" applyFill="1" applyBorder="1" applyAlignment="1">
      <alignment horizontal="left" vertical="center" wrapText="1"/>
    </xf>
    <xf numFmtId="0" fontId="24" fillId="2" borderId="59" xfId="0" applyFont="1" applyFill="1" applyBorder="1" applyAlignment="1">
      <alignment horizontal="center" vertical="center"/>
    </xf>
    <xf numFmtId="0" fontId="24" fillId="2" borderId="61" xfId="0" applyFont="1" applyFill="1" applyBorder="1" applyAlignment="1">
      <alignment horizontal="center" vertical="center"/>
    </xf>
    <xf numFmtId="3" fontId="2" fillId="4" borderId="60" xfId="0" applyNumberFormat="1" applyFont="1" applyFill="1" applyBorder="1" applyAlignment="1">
      <alignment horizontal="center" vertical="center"/>
    </xf>
    <xf numFmtId="3" fontId="2" fillId="4" borderId="70" xfId="0" applyNumberFormat="1" applyFont="1" applyFill="1" applyBorder="1" applyAlignment="1">
      <alignment horizontal="center" vertical="center"/>
    </xf>
    <xf numFmtId="0" fontId="2" fillId="2" borderId="8" xfId="0" applyFont="1" applyFill="1" applyBorder="1" applyAlignment="1">
      <alignment horizontal="center" wrapText="1"/>
    </xf>
    <xf numFmtId="0" fontId="2" fillId="2" borderId="11" xfId="0" applyFont="1" applyFill="1" applyBorder="1" applyAlignment="1">
      <alignment horizontal="center" wrapText="1"/>
    </xf>
    <xf numFmtId="0" fontId="2" fillId="2" borderId="16" xfId="0" applyFont="1" applyFill="1" applyBorder="1" applyAlignment="1">
      <alignment horizontal="center" wrapText="1"/>
    </xf>
    <xf numFmtId="0" fontId="2" fillId="2" borderId="105"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51" fillId="19" borderId="64" xfId="2" applyFont="1" applyFill="1" applyBorder="1" applyAlignment="1">
      <alignment horizontal="center"/>
    </xf>
    <xf numFmtId="0" fontId="51" fillId="19" borderId="71" xfId="2" applyFont="1" applyFill="1" applyBorder="1" applyAlignment="1">
      <alignment horizontal="center"/>
    </xf>
    <xf numFmtId="0" fontId="51" fillId="19" borderId="65" xfId="2" applyFont="1" applyFill="1" applyBorder="1" applyAlignment="1">
      <alignment horizontal="center"/>
    </xf>
    <xf numFmtId="0" fontId="2" fillId="2" borderId="72"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04" xfId="0" applyFont="1" applyFill="1" applyBorder="1" applyAlignment="1">
      <alignment horizontal="center" vertical="center" wrapText="1"/>
    </xf>
    <xf numFmtId="3" fontId="2" fillId="4" borderId="1" xfId="0" applyNumberFormat="1" applyFont="1" applyFill="1" applyBorder="1" applyAlignment="1">
      <alignment horizontal="center" vertical="center"/>
    </xf>
    <xf numFmtId="3" fontId="2" fillId="4" borderId="67" xfId="0" applyNumberFormat="1" applyFont="1" applyFill="1" applyBorder="1" applyAlignment="1">
      <alignment horizontal="center" vertical="center"/>
    </xf>
    <xf numFmtId="0" fontId="2" fillId="2" borderId="103" xfId="0" applyFont="1" applyFill="1" applyBorder="1" applyAlignment="1">
      <alignment horizontal="center" vertical="center"/>
    </xf>
    <xf numFmtId="0" fontId="24" fillId="2" borderId="3" xfId="0" applyFont="1" applyFill="1" applyBorder="1" applyAlignment="1">
      <alignment horizontal="center" vertical="center"/>
    </xf>
    <xf numFmtId="0" fontId="24" fillId="2" borderId="62" xfId="0" applyFont="1" applyFill="1" applyBorder="1" applyAlignment="1">
      <alignment horizontal="center" vertical="center"/>
    </xf>
    <xf numFmtId="0" fontId="18" fillId="2" borderId="0" xfId="0" applyFont="1" applyFill="1" applyAlignment="1">
      <alignment horizontal="left" vertical="center"/>
    </xf>
    <xf numFmtId="0" fontId="10" fillId="7" borderId="1" xfId="0" applyFont="1" applyFill="1" applyBorder="1" applyAlignment="1" applyProtection="1">
      <alignment horizontal="left" vertical="top" wrapText="1"/>
      <protection locked="0"/>
    </xf>
    <xf numFmtId="0" fontId="15" fillId="7" borderId="1" xfId="0" applyFont="1" applyFill="1" applyBorder="1" applyAlignment="1" applyProtection="1">
      <alignment horizontal="left" vertical="center" wrapText="1"/>
      <protection locked="0"/>
    </xf>
    <xf numFmtId="0" fontId="15" fillId="7" borderId="1" xfId="0" applyFont="1" applyFill="1" applyBorder="1" applyAlignment="1" applyProtection="1">
      <alignment horizontal="left" vertical="top" wrapText="1"/>
      <protection locked="0"/>
    </xf>
    <xf numFmtId="0" fontId="11" fillId="7" borderId="1" xfId="0" applyFont="1" applyFill="1" applyBorder="1" applyAlignment="1" applyProtection="1">
      <alignment horizontal="left" vertical="top" wrapText="1"/>
      <protection locked="0"/>
    </xf>
    <xf numFmtId="0" fontId="15" fillId="7" borderId="2" xfId="0" applyFont="1" applyFill="1" applyBorder="1" applyAlignment="1" applyProtection="1">
      <alignment horizontal="left" vertical="center" wrapText="1"/>
      <protection locked="0"/>
    </xf>
    <xf numFmtId="0" fontId="15" fillId="7" borderId="14" xfId="0" applyFont="1" applyFill="1" applyBorder="1" applyAlignment="1" applyProtection="1">
      <alignment horizontal="left" vertical="center" wrapText="1"/>
      <protection locked="0"/>
    </xf>
    <xf numFmtId="0" fontId="15" fillId="7" borderId="3" xfId="0" applyFont="1" applyFill="1" applyBorder="1" applyAlignment="1" applyProtection="1">
      <alignment horizontal="left" vertical="center" wrapText="1"/>
      <protection locked="0"/>
    </xf>
    <xf numFmtId="0" fontId="15" fillId="31" borderId="1" xfId="0" applyFont="1" applyFill="1" applyBorder="1" applyAlignment="1" applyProtection="1">
      <alignment horizontal="left" vertical="center" wrapText="1"/>
      <protection locked="0"/>
    </xf>
    <xf numFmtId="0" fontId="15" fillId="7" borderId="2" xfId="0" applyFont="1" applyFill="1" applyBorder="1" applyAlignment="1" applyProtection="1">
      <alignment horizontal="left" vertical="top" wrapText="1"/>
      <protection locked="0"/>
    </xf>
    <xf numFmtId="0" fontId="15" fillId="7" borderId="14" xfId="0" applyFont="1" applyFill="1" applyBorder="1" applyAlignment="1" applyProtection="1">
      <alignment horizontal="left" vertical="top" wrapText="1"/>
      <protection locked="0"/>
    </xf>
    <xf numFmtId="0" fontId="15" fillId="7" borderId="3" xfId="0" applyFont="1" applyFill="1" applyBorder="1" applyAlignment="1" applyProtection="1">
      <alignment horizontal="left" vertical="top" wrapText="1"/>
      <protection locked="0"/>
    </xf>
    <xf numFmtId="0" fontId="15" fillId="7" borderId="7" xfId="0" applyFont="1" applyFill="1" applyBorder="1" applyAlignment="1" applyProtection="1">
      <alignment horizontal="left" vertical="top" wrapText="1"/>
      <protection locked="0"/>
    </xf>
    <xf numFmtId="0" fontId="15" fillId="7" borderId="10" xfId="0" applyFont="1" applyFill="1" applyBorder="1" applyAlignment="1" applyProtection="1">
      <alignment horizontal="left" vertical="top" wrapText="1"/>
      <protection locked="0"/>
    </xf>
    <xf numFmtId="0" fontId="15" fillId="7" borderId="4" xfId="0" applyFont="1" applyFill="1" applyBorder="1" applyAlignment="1" applyProtection="1">
      <alignment horizontal="left" vertical="top" wrapText="1"/>
      <protection locked="0"/>
    </xf>
    <xf numFmtId="0" fontId="17" fillId="7" borderId="7" xfId="6" applyFont="1" applyFill="1" applyBorder="1" applyAlignment="1" applyProtection="1">
      <alignment horizontal="left" vertical="center" wrapText="1"/>
      <protection locked="0"/>
    </xf>
    <xf numFmtId="0" fontId="15" fillId="7" borderId="10" xfId="0" applyFont="1" applyFill="1" applyBorder="1" applyAlignment="1" applyProtection="1">
      <alignment horizontal="left" vertical="center" wrapText="1"/>
      <protection locked="0"/>
    </xf>
    <xf numFmtId="0" fontId="15" fillId="7" borderId="4" xfId="0" applyFont="1" applyFill="1" applyBorder="1" applyAlignment="1" applyProtection="1">
      <alignment horizontal="left" vertical="center" wrapText="1"/>
      <protection locked="0"/>
    </xf>
    <xf numFmtId="0" fontId="10" fillId="7" borderId="2" xfId="0" applyFont="1" applyFill="1" applyBorder="1" applyAlignment="1" applyProtection="1">
      <alignment horizontal="left" vertical="top" wrapText="1"/>
      <protection locked="0"/>
    </xf>
    <xf numFmtId="0" fontId="10" fillId="7" borderId="3" xfId="0" applyFont="1" applyFill="1" applyBorder="1" applyAlignment="1" applyProtection="1">
      <alignment horizontal="left" vertical="top" wrapText="1"/>
      <protection locked="0"/>
    </xf>
    <xf numFmtId="0" fontId="17" fillId="7" borderId="2" xfId="6" applyFont="1" applyFill="1" applyBorder="1" applyAlignment="1" applyProtection="1">
      <alignment horizontal="left" vertical="center" wrapText="1"/>
      <protection locked="0"/>
    </xf>
    <xf numFmtId="0" fontId="17" fillId="7" borderId="14" xfId="6" applyFont="1" applyFill="1" applyBorder="1" applyAlignment="1" applyProtection="1">
      <alignment horizontal="left" vertical="center" wrapText="1"/>
      <protection locked="0"/>
    </xf>
    <xf numFmtId="0" fontId="17" fillId="7" borderId="3" xfId="6" applyFont="1" applyFill="1" applyBorder="1" applyAlignment="1" applyProtection="1">
      <alignment horizontal="left" vertical="center" wrapText="1"/>
      <protection locked="0"/>
    </xf>
    <xf numFmtId="0" fontId="17" fillId="31" borderId="2" xfId="6" applyFont="1" applyFill="1" applyBorder="1" applyAlignment="1" applyProtection="1">
      <alignment horizontal="left" vertical="center"/>
      <protection locked="0"/>
    </xf>
    <xf numFmtId="0" fontId="17" fillId="31" borderId="14" xfId="6" applyFont="1" applyFill="1" applyBorder="1" applyAlignment="1" applyProtection="1">
      <alignment horizontal="left" vertical="center"/>
      <protection locked="0"/>
    </xf>
    <xf numFmtId="0" fontId="17" fillId="31" borderId="3" xfId="6" applyFont="1" applyFill="1" applyBorder="1" applyAlignment="1" applyProtection="1">
      <alignment horizontal="left" vertical="center"/>
      <protection locked="0"/>
    </xf>
    <xf numFmtId="0" fontId="17" fillId="7" borderId="1" xfId="6" applyFont="1" applyFill="1" applyBorder="1" applyAlignment="1" applyProtection="1">
      <alignment horizontal="left" vertical="center" wrapText="1"/>
      <protection locked="0"/>
    </xf>
    <xf numFmtId="0" fontId="11" fillId="2" borderId="17" xfId="0" applyFont="1" applyFill="1" applyBorder="1" applyAlignment="1">
      <alignment horizontal="center" vertical="center"/>
    </xf>
    <xf numFmtId="0" fontId="11" fillId="2" borderId="17" xfId="0" applyFont="1" applyFill="1" applyBorder="1" applyAlignment="1">
      <alignment horizontal="center"/>
    </xf>
    <xf numFmtId="0" fontId="11" fillId="7" borderId="107" xfId="0" applyFont="1" applyFill="1" applyBorder="1" applyAlignment="1" applyProtection="1">
      <alignment horizontal="left" vertical="top" wrapText="1"/>
      <protection locked="0"/>
    </xf>
    <xf numFmtId="0" fontId="11" fillId="7" borderId="108" xfId="0" applyFont="1" applyFill="1" applyBorder="1" applyAlignment="1" applyProtection="1">
      <alignment horizontal="left" vertical="top" wrapText="1"/>
      <protection locked="0"/>
    </xf>
    <xf numFmtId="0" fontId="11" fillId="7" borderId="8" xfId="0" applyFont="1" applyFill="1" applyBorder="1" applyAlignment="1" applyProtection="1">
      <alignment horizontal="left" vertical="top" wrapText="1"/>
      <protection locked="0"/>
    </xf>
    <xf numFmtId="0" fontId="11" fillId="7" borderId="9" xfId="0" applyFont="1" applyFill="1" applyBorder="1" applyAlignment="1" applyProtection="1">
      <alignment horizontal="left" vertical="top" wrapText="1"/>
      <protection locked="0"/>
    </xf>
    <xf numFmtId="0" fontId="10" fillId="7" borderId="109" xfId="0" applyFont="1" applyFill="1" applyBorder="1" applyAlignment="1" applyProtection="1">
      <alignment horizontal="center" vertical="top" wrapText="1"/>
      <protection locked="0"/>
    </xf>
    <xf numFmtId="0" fontId="10" fillId="7" borderId="6" xfId="0" applyFont="1" applyFill="1" applyBorder="1" applyAlignment="1" applyProtection="1">
      <alignment horizontal="center" vertical="top" wrapText="1"/>
      <protection locked="0"/>
    </xf>
    <xf numFmtId="4" fontId="10" fillId="7" borderId="109" xfId="0" applyNumberFormat="1" applyFont="1" applyFill="1" applyBorder="1" applyAlignment="1" applyProtection="1">
      <alignment horizontal="center" vertical="top" wrapText="1"/>
      <protection locked="0"/>
    </xf>
    <xf numFmtId="4" fontId="10" fillId="7" borderId="6" xfId="0" applyNumberFormat="1" applyFont="1" applyFill="1" applyBorder="1" applyAlignment="1" applyProtection="1">
      <alignment horizontal="center" vertical="top" wrapText="1"/>
      <protection locked="0"/>
    </xf>
    <xf numFmtId="0" fontId="15" fillId="7" borderId="107" xfId="0" applyFont="1" applyFill="1" applyBorder="1" applyAlignment="1" applyProtection="1">
      <alignment horizontal="center" vertical="top" wrapText="1"/>
      <protection locked="0"/>
    </xf>
    <xf numFmtId="0" fontId="15" fillId="7" borderId="49" xfId="0" applyFont="1" applyFill="1" applyBorder="1" applyAlignment="1" applyProtection="1">
      <alignment horizontal="center" vertical="top" wrapText="1"/>
      <protection locked="0"/>
    </xf>
    <xf numFmtId="0" fontId="15" fillId="7" borderId="108" xfId="0" applyFont="1" applyFill="1" applyBorder="1" applyAlignment="1" applyProtection="1">
      <alignment horizontal="center" vertical="top" wrapText="1"/>
      <protection locked="0"/>
    </xf>
    <xf numFmtId="0" fontId="15" fillId="7" borderId="8" xfId="0" applyFont="1" applyFill="1" applyBorder="1" applyAlignment="1" applyProtection="1">
      <alignment horizontal="center" vertical="top" wrapText="1"/>
      <protection locked="0"/>
    </xf>
    <xf numFmtId="0" fontId="15" fillId="7" borderId="11" xfId="0" applyFont="1" applyFill="1" applyBorder="1" applyAlignment="1" applyProtection="1">
      <alignment horizontal="center" vertical="top" wrapText="1"/>
      <protection locked="0"/>
    </xf>
    <xf numFmtId="0" fontId="15" fillId="7" borderId="9" xfId="0" applyFont="1" applyFill="1" applyBorder="1" applyAlignment="1" applyProtection="1">
      <alignment horizontal="center" vertical="top" wrapText="1"/>
      <protection locked="0"/>
    </xf>
    <xf numFmtId="0" fontId="15" fillId="7" borderId="107" xfId="0" applyFont="1" applyFill="1" applyBorder="1" applyAlignment="1" applyProtection="1">
      <alignment horizontal="center" vertical="center" wrapText="1"/>
      <protection locked="0"/>
    </xf>
    <xf numFmtId="0" fontId="15" fillId="7" borderId="49" xfId="0" applyFont="1" applyFill="1" applyBorder="1" applyAlignment="1" applyProtection="1">
      <alignment horizontal="center" vertical="center" wrapText="1"/>
      <protection locked="0"/>
    </xf>
    <xf numFmtId="0" fontId="15" fillId="7" borderId="108" xfId="0" applyFont="1" applyFill="1" applyBorder="1" applyAlignment="1" applyProtection="1">
      <alignment horizontal="center" vertical="center" wrapText="1"/>
      <protection locked="0"/>
    </xf>
    <xf numFmtId="0" fontId="15" fillId="7" borderId="8" xfId="0" applyFont="1" applyFill="1" applyBorder="1" applyAlignment="1" applyProtection="1">
      <alignment horizontal="center" vertical="center" wrapText="1"/>
      <protection locked="0"/>
    </xf>
    <xf numFmtId="0" fontId="15" fillId="7" borderId="11" xfId="0" applyFont="1" applyFill="1" applyBorder="1" applyAlignment="1" applyProtection="1">
      <alignment horizontal="center" vertical="center" wrapText="1"/>
      <protection locked="0"/>
    </xf>
    <xf numFmtId="0" fontId="15" fillId="7" borderId="9" xfId="0"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2" fillId="7" borderId="1" xfId="0" applyFont="1" applyFill="1" applyBorder="1" applyAlignment="1" applyProtection="1">
      <alignment horizontal="center"/>
      <protection locked="0"/>
    </xf>
    <xf numFmtId="0" fontId="28" fillId="2" borderId="48" xfId="0" applyFont="1" applyFill="1" applyBorder="1" applyAlignment="1">
      <alignment horizontal="left"/>
    </xf>
    <xf numFmtId="0" fontId="28" fillId="2" borderId="49" xfId="0" applyFont="1" applyFill="1" applyBorder="1" applyAlignment="1">
      <alignment horizontal="left"/>
    </xf>
    <xf numFmtId="0" fontId="28" fillId="2" borderId="50" xfId="0" applyFont="1" applyFill="1" applyBorder="1" applyAlignment="1">
      <alignment horizontal="left"/>
    </xf>
    <xf numFmtId="0" fontId="51" fillId="11" borderId="48" xfId="2" applyFont="1" applyFill="1" applyBorder="1" applyAlignment="1">
      <alignment horizontal="center"/>
    </xf>
    <xf numFmtId="0" fontId="51" fillId="11" borderId="49" xfId="2" applyFont="1" applyFill="1" applyBorder="1" applyAlignment="1">
      <alignment horizontal="center"/>
    </xf>
    <xf numFmtId="0" fontId="51" fillId="11" borderId="50" xfId="2" applyFont="1" applyFill="1" applyBorder="1" applyAlignment="1">
      <alignment horizontal="center"/>
    </xf>
    <xf numFmtId="0" fontId="45" fillId="2" borderId="0" xfId="0" applyFont="1" applyFill="1" applyAlignment="1" applyProtection="1">
      <alignment horizontal="left" vertical="top" wrapText="1"/>
      <protection locked="0"/>
    </xf>
    <xf numFmtId="0" fontId="2" fillId="7" borderId="7" xfId="0" applyFont="1" applyFill="1" applyBorder="1" applyAlignment="1" applyProtection="1">
      <alignment horizontal="left" vertical="top"/>
      <protection locked="0"/>
    </xf>
    <xf numFmtId="0" fontId="2" fillId="7" borderId="10" xfId="0" applyFont="1" applyFill="1" applyBorder="1" applyAlignment="1" applyProtection="1">
      <alignment horizontal="left" vertical="top"/>
      <protection locked="0"/>
    </xf>
    <xf numFmtId="0" fontId="2" fillId="7" borderId="4" xfId="0" applyFont="1" applyFill="1" applyBorder="1" applyAlignment="1" applyProtection="1">
      <alignment horizontal="left" vertical="top"/>
      <protection locked="0"/>
    </xf>
    <xf numFmtId="0" fontId="2" fillId="7" borderId="12" xfId="0" applyFont="1" applyFill="1" applyBorder="1" applyAlignment="1" applyProtection="1">
      <alignment horizontal="left" vertical="top"/>
      <protection locked="0"/>
    </xf>
    <xf numFmtId="0" fontId="2" fillId="7" borderId="0" xfId="0" applyFont="1" applyFill="1" applyAlignment="1" applyProtection="1">
      <alignment horizontal="left" vertical="top"/>
      <protection locked="0"/>
    </xf>
    <xf numFmtId="0" fontId="2" fillId="7" borderId="13" xfId="0" applyFont="1" applyFill="1" applyBorder="1" applyAlignment="1" applyProtection="1">
      <alignment horizontal="left" vertical="top"/>
      <protection locked="0"/>
    </xf>
    <xf numFmtId="0" fontId="2" fillId="7" borderId="8" xfId="0" applyFont="1" applyFill="1" applyBorder="1" applyAlignment="1" applyProtection="1">
      <alignment horizontal="left" vertical="top"/>
      <protection locked="0"/>
    </xf>
    <xf numFmtId="0" fontId="2" fillId="7" borderId="11" xfId="0" applyFont="1" applyFill="1" applyBorder="1" applyAlignment="1" applyProtection="1">
      <alignment horizontal="left" vertical="top"/>
      <protection locked="0"/>
    </xf>
    <xf numFmtId="0" fontId="2" fillId="7" borderId="9" xfId="0" applyFont="1" applyFill="1" applyBorder="1" applyAlignment="1" applyProtection="1">
      <alignment horizontal="left" vertical="top"/>
      <protection locked="0"/>
    </xf>
    <xf numFmtId="0" fontId="3" fillId="7" borderId="5" xfId="0" applyFont="1" applyFill="1" applyBorder="1" applyAlignment="1" applyProtection="1">
      <alignment horizontal="center" vertical="center" wrapText="1"/>
      <protection locked="0"/>
    </xf>
    <xf numFmtId="0" fontId="3" fillId="7" borderId="15" xfId="0" applyFont="1" applyFill="1" applyBorder="1" applyAlignment="1" applyProtection="1">
      <alignment horizontal="center" vertical="center" wrapText="1"/>
      <protection locked="0"/>
    </xf>
    <xf numFmtId="0" fontId="3" fillId="7" borderId="6" xfId="0" applyFont="1" applyFill="1" applyBorder="1" applyAlignment="1" applyProtection="1">
      <alignment horizontal="center" vertical="center" wrapText="1"/>
      <protection locked="0"/>
    </xf>
    <xf numFmtId="0" fontId="3" fillId="7" borderId="5" xfId="0" applyFont="1" applyFill="1" applyBorder="1" applyAlignment="1" applyProtection="1">
      <alignment horizontal="center" vertical="center"/>
      <protection locked="0"/>
    </xf>
    <xf numFmtId="0" fontId="3" fillId="7" borderId="1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18" fillId="2" borderId="0" xfId="0" applyFont="1" applyFill="1" applyAlignment="1">
      <alignment horizontal="left" vertical="top" wrapText="1"/>
    </xf>
    <xf numFmtId="0" fontId="32" fillId="2" borderId="10" xfId="0" applyFont="1" applyFill="1" applyBorder="1" applyAlignment="1">
      <alignment horizontal="right" vertical="center"/>
    </xf>
    <xf numFmtId="0" fontId="32" fillId="2" borderId="4" xfId="0" applyFont="1" applyFill="1" applyBorder="1" applyAlignment="1">
      <alignment horizontal="right" vertical="center"/>
    </xf>
    <xf numFmtId="0" fontId="2" fillId="2" borderId="9" xfId="0" applyFont="1" applyFill="1" applyBorder="1" applyAlignment="1">
      <alignment horizontal="center" vertical="center"/>
    </xf>
    <xf numFmtId="0" fontId="2" fillId="2" borderId="3" xfId="0" applyFont="1" applyFill="1" applyBorder="1" applyAlignment="1">
      <alignment horizontal="center" vertical="center"/>
    </xf>
    <xf numFmtId="3" fontId="2" fillId="0" borderId="5" xfId="0" applyNumberFormat="1" applyFont="1" applyBorder="1" applyAlignment="1">
      <alignment horizontal="center" vertical="center"/>
    </xf>
    <xf numFmtId="3" fontId="2" fillId="0" borderId="68" xfId="0" applyNumberFormat="1" applyFont="1" applyBorder="1" applyAlignment="1">
      <alignment horizontal="center" vertical="center"/>
    </xf>
    <xf numFmtId="0" fontId="2" fillId="2" borderId="106" xfId="0" applyFont="1" applyFill="1" applyBorder="1" applyAlignment="1">
      <alignment horizontal="center" vertical="center"/>
    </xf>
    <xf numFmtId="0" fontId="16" fillId="7" borderId="18" xfId="0" applyFont="1" applyFill="1" applyBorder="1" applyAlignment="1" applyProtection="1">
      <alignment horizontal="left" vertical="top" wrapText="1"/>
      <protection locked="0"/>
    </xf>
    <xf numFmtId="0" fontId="16" fillId="7" borderId="18" xfId="0" applyFont="1" applyFill="1" applyBorder="1" applyAlignment="1" applyProtection="1">
      <alignment horizontal="left" vertical="top"/>
      <protection locked="0"/>
    </xf>
    <xf numFmtId="0" fontId="14" fillId="7" borderId="18" xfId="0" applyFont="1" applyFill="1" applyBorder="1" applyAlignment="1" applyProtection="1">
      <alignment horizontal="left" vertical="top" wrapText="1"/>
      <protection locked="0"/>
    </xf>
    <xf numFmtId="0" fontId="14" fillId="2" borderId="2" xfId="0" applyFont="1" applyFill="1" applyBorder="1" applyAlignment="1">
      <alignment horizontal="right" vertical="top" wrapText="1"/>
    </xf>
    <xf numFmtId="0" fontId="14" fillId="2" borderId="14" xfId="0" applyFont="1" applyFill="1" applyBorder="1" applyAlignment="1">
      <alignment horizontal="right" vertical="top" wrapText="1"/>
    </xf>
    <xf numFmtId="0" fontId="14" fillId="2" borderId="3" xfId="0" applyFont="1" applyFill="1" applyBorder="1" applyAlignment="1">
      <alignment horizontal="right" vertical="top" wrapText="1"/>
    </xf>
    <xf numFmtId="0" fontId="14" fillId="2" borderId="18" xfId="0" applyFont="1" applyFill="1" applyBorder="1" applyAlignment="1">
      <alignment horizontal="right" vertical="top" wrapText="1"/>
    </xf>
    <xf numFmtId="0" fontId="16" fillId="2" borderId="18" xfId="4" applyFont="1" applyFill="1" applyBorder="1" applyAlignment="1">
      <alignment horizontal="center" vertical="center" wrapText="1"/>
    </xf>
    <xf numFmtId="0" fontId="0" fillId="2" borderId="0" xfId="2" applyFont="1" applyFill="1" applyAlignment="1">
      <alignment horizontal="left" vertical="top" wrapText="1"/>
    </xf>
    <xf numFmtId="0" fontId="9" fillId="2" borderId="0" xfId="2" applyFont="1" applyFill="1" applyAlignment="1">
      <alignment horizontal="left" vertical="top" wrapText="1"/>
    </xf>
    <xf numFmtId="0" fontId="25" fillId="2" borderId="0" xfId="2" applyFont="1" applyFill="1" applyAlignment="1">
      <alignment horizontal="left" vertical="top" wrapText="1"/>
    </xf>
    <xf numFmtId="0" fontId="18" fillId="7" borderId="7" xfId="0" applyFont="1" applyFill="1" applyBorder="1" applyAlignment="1" applyProtection="1">
      <alignment horizontal="left" vertical="top"/>
      <protection locked="0"/>
    </xf>
    <xf numFmtId="0" fontId="18" fillId="7" borderId="10" xfId="0" applyFont="1" applyFill="1" applyBorder="1" applyAlignment="1" applyProtection="1">
      <alignment horizontal="left" vertical="top"/>
      <protection locked="0"/>
    </xf>
    <xf numFmtId="0" fontId="18" fillId="7" borderId="4" xfId="0" applyFont="1" applyFill="1" applyBorder="1" applyAlignment="1" applyProtection="1">
      <alignment horizontal="left" vertical="top"/>
      <protection locked="0"/>
    </xf>
    <xf numFmtId="0" fontId="18" fillId="7" borderId="12" xfId="0" applyFont="1" applyFill="1" applyBorder="1" applyAlignment="1" applyProtection="1">
      <alignment horizontal="left" vertical="top"/>
      <protection locked="0"/>
    </xf>
    <xf numFmtId="0" fontId="18" fillId="7" borderId="0" xfId="0" applyFont="1" applyFill="1" applyAlignment="1" applyProtection="1">
      <alignment horizontal="left" vertical="top"/>
      <protection locked="0"/>
    </xf>
    <xf numFmtId="0" fontId="18" fillId="7" borderId="13" xfId="0" applyFont="1" applyFill="1" applyBorder="1" applyAlignment="1" applyProtection="1">
      <alignment horizontal="left" vertical="top"/>
      <protection locked="0"/>
    </xf>
    <xf numFmtId="0" fontId="18" fillId="7" borderId="8" xfId="0" applyFont="1" applyFill="1" applyBorder="1" applyAlignment="1" applyProtection="1">
      <alignment horizontal="left" vertical="top"/>
      <protection locked="0"/>
    </xf>
    <xf numFmtId="0" fontId="18" fillId="7" borderId="11" xfId="0" applyFont="1" applyFill="1" applyBorder="1" applyAlignment="1" applyProtection="1">
      <alignment horizontal="left" vertical="top"/>
      <protection locked="0"/>
    </xf>
    <xf numFmtId="0" fontId="18" fillId="7" borderId="9" xfId="0" applyFont="1" applyFill="1" applyBorder="1" applyAlignment="1" applyProtection="1">
      <alignment horizontal="left" vertical="top"/>
      <protection locked="0"/>
    </xf>
    <xf numFmtId="0" fontId="47" fillId="11" borderId="0" xfId="2" applyFont="1" applyFill="1" applyAlignment="1">
      <alignment horizontal="left"/>
    </xf>
    <xf numFmtId="0" fontId="16" fillId="10" borderId="2" xfId="2" applyFont="1" applyFill="1" applyBorder="1" applyAlignment="1">
      <alignment horizontal="center" vertical="center" wrapText="1"/>
    </xf>
    <xf numFmtId="0" fontId="16" fillId="10" borderId="14" xfId="2" applyFont="1" applyFill="1" applyBorder="1" applyAlignment="1">
      <alignment horizontal="center" vertical="center" wrapText="1"/>
    </xf>
    <xf numFmtId="0" fontId="16" fillId="10" borderId="3" xfId="2" applyFont="1" applyFill="1" applyBorder="1" applyAlignment="1">
      <alignment horizontal="center" vertical="center" wrapText="1"/>
    </xf>
    <xf numFmtId="0" fontId="18" fillId="0" borderId="0" xfId="0" applyFont="1" applyAlignment="1">
      <alignment horizontal="left"/>
    </xf>
    <xf numFmtId="0" fontId="71" fillId="8" borderId="22" xfId="0" applyFont="1" applyFill="1" applyBorder="1" applyAlignment="1">
      <alignment horizontal="left"/>
    </xf>
    <xf numFmtId="0" fontId="71" fillId="8" borderId="23" xfId="0" applyFont="1" applyFill="1" applyBorder="1" applyAlignment="1">
      <alignment horizontal="left"/>
    </xf>
    <xf numFmtId="0" fontId="18" fillId="2" borderId="7"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7" fillId="8" borderId="48" xfId="0" applyFont="1" applyFill="1" applyBorder="1" applyAlignment="1">
      <alignment horizontal="left"/>
    </xf>
    <xf numFmtId="0" fontId="7" fillId="8" borderId="49" xfId="0" applyFont="1" applyFill="1" applyBorder="1" applyAlignment="1">
      <alignment horizontal="left"/>
    </xf>
    <xf numFmtId="0" fontId="7" fillId="8" borderId="50" xfId="0" applyFont="1" applyFill="1" applyBorder="1" applyAlignment="1">
      <alignment horizontal="left"/>
    </xf>
    <xf numFmtId="0" fontId="10" fillId="20" borderId="51" xfId="2" applyFont="1" applyFill="1" applyBorder="1" applyAlignment="1">
      <alignment horizontal="left" vertical="top" wrapText="1"/>
    </xf>
    <xf numFmtId="0" fontId="10" fillId="20" borderId="0" xfId="2" applyFont="1" applyFill="1" applyAlignment="1">
      <alignment horizontal="left" vertical="top" wrapText="1"/>
    </xf>
    <xf numFmtId="0" fontId="2" fillId="7" borderId="7" xfId="0" applyFont="1" applyFill="1" applyBorder="1" applyAlignment="1" applyProtection="1">
      <alignment horizontal="left" vertical="top" wrapText="1"/>
      <protection locked="0"/>
    </xf>
    <xf numFmtId="0" fontId="10" fillId="10" borderId="56" xfId="2" applyFont="1" applyFill="1" applyBorder="1" applyAlignment="1">
      <alignment horizontal="center" vertical="top" wrapText="1"/>
    </xf>
    <xf numFmtId="0" fontId="10" fillId="10" borderId="57" xfId="2" applyFont="1" applyFill="1" applyBorder="1" applyAlignment="1">
      <alignment horizontal="center" vertical="top" wrapText="1"/>
    </xf>
    <xf numFmtId="0" fontId="10" fillId="10" borderId="58" xfId="2" applyFont="1" applyFill="1" applyBorder="1" applyAlignment="1">
      <alignment horizontal="center" vertical="top" wrapText="1"/>
    </xf>
    <xf numFmtId="0" fontId="88" fillId="19" borderId="0" xfId="2" applyFont="1" applyFill="1" applyAlignment="1">
      <alignment horizontal="left"/>
    </xf>
    <xf numFmtId="0" fontId="51" fillId="19" borderId="0" xfId="2" applyFont="1" applyFill="1" applyAlignment="1">
      <alignment horizontal="left"/>
    </xf>
    <xf numFmtId="0" fontId="18" fillId="7" borderId="7" xfId="0" applyFont="1" applyFill="1" applyBorder="1" applyAlignment="1" applyProtection="1">
      <alignment horizontal="left" vertical="top" wrapText="1"/>
      <protection locked="0"/>
    </xf>
    <xf numFmtId="0" fontId="18" fillId="7" borderId="10" xfId="0" applyFont="1" applyFill="1" applyBorder="1" applyAlignment="1" applyProtection="1">
      <alignment horizontal="left" vertical="top" wrapText="1"/>
      <protection locked="0"/>
    </xf>
    <xf numFmtId="0" fontId="18" fillId="7" borderId="4" xfId="0" applyFont="1" applyFill="1" applyBorder="1" applyAlignment="1" applyProtection="1">
      <alignment horizontal="left" vertical="top" wrapText="1"/>
      <protection locked="0"/>
    </xf>
    <xf numFmtId="0" fontId="18" fillId="7" borderId="12" xfId="0" applyFont="1" applyFill="1" applyBorder="1" applyAlignment="1" applyProtection="1">
      <alignment horizontal="left" vertical="top" wrapText="1"/>
      <protection locked="0"/>
    </xf>
    <xf numFmtId="0" fontId="18" fillId="7" borderId="0" xfId="0" applyFont="1" applyFill="1" applyAlignment="1" applyProtection="1">
      <alignment horizontal="left" vertical="top" wrapText="1"/>
      <protection locked="0"/>
    </xf>
    <xf numFmtId="0" fontId="18" fillId="7" borderId="13" xfId="0" applyFont="1" applyFill="1" applyBorder="1" applyAlignment="1" applyProtection="1">
      <alignment horizontal="left" vertical="top" wrapText="1"/>
      <protection locked="0"/>
    </xf>
    <xf numFmtId="0" fontId="18" fillId="7" borderId="8" xfId="0" applyFont="1" applyFill="1" applyBorder="1" applyAlignment="1" applyProtection="1">
      <alignment horizontal="left" vertical="top" wrapText="1"/>
      <protection locked="0"/>
    </xf>
    <xf numFmtId="0" fontId="18" fillId="7" borderId="11" xfId="0" applyFont="1" applyFill="1" applyBorder="1" applyAlignment="1" applyProtection="1">
      <alignment horizontal="left" vertical="top" wrapText="1"/>
      <protection locked="0"/>
    </xf>
    <xf numFmtId="0" fontId="18" fillId="7" borderId="9" xfId="0" applyFont="1" applyFill="1" applyBorder="1" applyAlignment="1" applyProtection="1">
      <alignment horizontal="left" vertical="top" wrapText="1"/>
      <protection locked="0"/>
    </xf>
    <xf numFmtId="0" fontId="10" fillId="2" borderId="22" xfId="2" applyFont="1" applyFill="1" applyBorder="1" applyAlignment="1">
      <alignment horizontal="left" vertical="top" wrapText="1"/>
    </xf>
    <xf numFmtId="0" fontId="10" fillId="2" borderId="35" xfId="2" applyFont="1" applyFill="1" applyBorder="1" applyAlignment="1">
      <alignment horizontal="left" vertical="top" wrapText="1"/>
    </xf>
    <xf numFmtId="0" fontId="10" fillId="2" borderId="31" xfId="2" applyFont="1" applyFill="1" applyBorder="1" applyAlignment="1">
      <alignment horizontal="left" vertical="top" wrapText="1"/>
    </xf>
    <xf numFmtId="0" fontId="10" fillId="2" borderId="33" xfId="2" applyFont="1" applyFill="1" applyBorder="1" applyAlignment="1">
      <alignment horizontal="left" vertical="top" wrapText="1"/>
    </xf>
    <xf numFmtId="0" fontId="27" fillId="20" borderId="51" xfId="2" applyFont="1" applyFill="1" applyBorder="1" applyAlignment="1">
      <alignment horizontal="left" vertical="top" wrapText="1"/>
    </xf>
    <xf numFmtId="0" fontId="27" fillId="20" borderId="0" xfId="2" applyFont="1" applyFill="1" applyAlignment="1">
      <alignment horizontal="left" vertical="top" wrapText="1"/>
    </xf>
    <xf numFmtId="0" fontId="10" fillId="5" borderId="51" xfId="2" applyFont="1" applyFill="1" applyBorder="1" applyAlignment="1">
      <alignment horizontal="left" vertical="top" wrapText="1"/>
    </xf>
    <xf numFmtId="0" fontId="10" fillId="5" borderId="0" xfId="2" applyFont="1" applyFill="1" applyAlignment="1">
      <alignment horizontal="left" vertical="top" wrapText="1"/>
    </xf>
    <xf numFmtId="0" fontId="25" fillId="0" borderId="0" xfId="2" applyFont="1" applyAlignment="1">
      <alignment horizontal="left" vertical="top" wrapText="1"/>
    </xf>
    <xf numFmtId="0" fontId="27" fillId="5" borderId="51" xfId="2" applyFont="1" applyFill="1" applyBorder="1" applyAlignment="1">
      <alignment horizontal="left" vertical="top" wrapText="1"/>
    </xf>
    <xf numFmtId="0" fontId="27" fillId="5" borderId="0" xfId="2" applyFont="1" applyFill="1" applyAlignment="1">
      <alignment horizontal="left" vertical="top" wrapText="1"/>
    </xf>
    <xf numFmtId="0" fontId="51" fillId="11" borderId="0" xfId="2" applyFont="1" applyFill="1" applyAlignment="1">
      <alignment horizontal="left"/>
    </xf>
    <xf numFmtId="0" fontId="47" fillId="19" borderId="0" xfId="2" applyFont="1" applyFill="1" applyAlignment="1">
      <alignment horizontal="left"/>
    </xf>
    <xf numFmtId="0" fontId="2" fillId="2" borderId="0" xfId="2" applyFont="1" applyFill="1" applyAlignment="1">
      <alignment horizontal="left" vertical="top" wrapText="1"/>
    </xf>
    <xf numFmtId="0" fontId="78" fillId="2" borderId="0" xfId="0" applyFont="1" applyFill="1" applyAlignment="1">
      <alignment horizontal="left" vertical="top" wrapText="1"/>
    </xf>
    <xf numFmtId="0" fontId="85" fillId="8" borderId="22" xfId="0" applyFont="1" applyFill="1" applyBorder="1" applyAlignment="1">
      <alignment horizontal="left"/>
    </xf>
    <xf numFmtId="0" fontId="85" fillId="8" borderId="23" xfId="0" applyFont="1" applyFill="1" applyBorder="1" applyAlignment="1">
      <alignment horizontal="left"/>
    </xf>
    <xf numFmtId="0" fontId="16" fillId="7" borderId="19" xfId="0" applyFont="1" applyFill="1" applyBorder="1" applyAlignment="1" applyProtection="1">
      <alignment horizontal="left" vertical="top"/>
      <protection locked="0"/>
    </xf>
    <xf numFmtId="0" fontId="16" fillId="7" borderId="20" xfId="0" applyFont="1" applyFill="1" applyBorder="1" applyAlignment="1" applyProtection="1">
      <alignment horizontal="left" vertical="top"/>
      <protection locked="0"/>
    </xf>
    <xf numFmtId="0" fontId="16" fillId="7" borderId="21" xfId="0" applyFont="1" applyFill="1" applyBorder="1" applyAlignment="1" applyProtection="1">
      <alignment horizontal="left" vertical="top"/>
      <protection locked="0"/>
    </xf>
    <xf numFmtId="0" fontId="16" fillId="7" borderId="19" xfId="0" applyFont="1" applyFill="1" applyBorder="1" applyAlignment="1" applyProtection="1">
      <alignment horizontal="left" vertical="top" wrapText="1"/>
      <protection locked="0"/>
    </xf>
    <xf numFmtId="0" fontId="16" fillId="7" borderId="20" xfId="0" applyFont="1" applyFill="1" applyBorder="1" applyAlignment="1" applyProtection="1">
      <alignment horizontal="left" vertical="top" wrapText="1"/>
      <protection locked="0"/>
    </xf>
    <xf numFmtId="0" fontId="16" fillId="7" borderId="21" xfId="0" applyFont="1" applyFill="1" applyBorder="1" applyAlignment="1" applyProtection="1">
      <alignment horizontal="left" vertical="top" wrapText="1"/>
      <protection locked="0"/>
    </xf>
    <xf numFmtId="0" fontId="16" fillId="2" borderId="19" xfId="4" applyFont="1" applyFill="1" applyBorder="1" applyAlignment="1">
      <alignment horizontal="center" vertical="center" wrapText="1"/>
    </xf>
    <xf numFmtId="0" fontId="16" fillId="2" borderId="20" xfId="4" applyFont="1" applyFill="1" applyBorder="1" applyAlignment="1">
      <alignment horizontal="center" vertical="center" wrapText="1"/>
    </xf>
    <xf numFmtId="0" fontId="16" fillId="2" borderId="21" xfId="4" applyFont="1" applyFill="1" applyBorder="1" applyAlignment="1">
      <alignment horizontal="center" vertical="center" wrapText="1"/>
    </xf>
    <xf numFmtId="0" fontId="16" fillId="7" borderId="87" xfId="0" applyFont="1" applyFill="1" applyBorder="1" applyAlignment="1" applyProtection="1">
      <alignment horizontal="left" vertical="top" wrapText="1"/>
      <protection locked="0"/>
    </xf>
    <xf numFmtId="0" fontId="16" fillId="7" borderId="88" xfId="0" applyFont="1" applyFill="1" applyBorder="1" applyAlignment="1" applyProtection="1">
      <alignment horizontal="left" vertical="top" wrapText="1"/>
      <protection locked="0"/>
    </xf>
    <xf numFmtId="0" fontId="16" fillId="7" borderId="89" xfId="0" applyFont="1" applyFill="1" applyBorder="1" applyAlignment="1" applyProtection="1">
      <alignment horizontal="left" vertical="top" wrapText="1"/>
      <protection locked="0"/>
    </xf>
    <xf numFmtId="0" fontId="16" fillId="7" borderId="87" xfId="0" applyFont="1" applyFill="1" applyBorder="1" applyAlignment="1" applyProtection="1">
      <alignment horizontal="left" vertical="top"/>
      <protection locked="0"/>
    </xf>
    <xf numFmtId="0" fontId="16" fillId="7" borderId="88" xfId="0" applyFont="1" applyFill="1" applyBorder="1" applyAlignment="1" applyProtection="1">
      <alignment horizontal="left" vertical="top"/>
      <protection locked="0"/>
    </xf>
    <xf numFmtId="0" fontId="16" fillId="7" borderId="89" xfId="0" applyFont="1" applyFill="1" applyBorder="1" applyAlignment="1" applyProtection="1">
      <alignment horizontal="left" vertical="top"/>
      <protection locked="0"/>
    </xf>
    <xf numFmtId="0" fontId="87" fillId="2" borderId="18" xfId="0" applyFont="1" applyFill="1" applyBorder="1" applyAlignment="1">
      <alignment horizontal="right" vertical="top" wrapText="1"/>
    </xf>
    <xf numFmtId="0" fontId="97" fillId="2" borderId="18" xfId="0" applyFont="1" applyFill="1" applyBorder="1" applyAlignment="1">
      <alignment horizontal="right" vertical="top" wrapText="1"/>
    </xf>
    <xf numFmtId="0" fontId="89" fillId="2" borderId="0" xfId="2" applyFont="1" applyFill="1" applyAlignment="1">
      <alignment horizontal="left" vertical="top" wrapText="1"/>
    </xf>
    <xf numFmtId="0" fontId="88" fillId="11" borderId="0" xfId="2" applyFont="1" applyFill="1" applyAlignment="1">
      <alignment horizontal="left"/>
    </xf>
    <xf numFmtId="0" fontId="78" fillId="2" borderId="0" xfId="2" applyFont="1" applyFill="1" applyAlignment="1">
      <alignment horizontal="left" vertical="top" wrapText="1"/>
    </xf>
    <xf numFmtId="0" fontId="86" fillId="19" borderId="0" xfId="2" applyFont="1" applyFill="1" applyAlignment="1">
      <alignment horizontal="left"/>
    </xf>
    <xf numFmtId="0" fontId="84" fillId="2" borderId="74" xfId="2" applyFont="1" applyFill="1" applyBorder="1" applyAlignment="1">
      <alignment horizontal="left" vertical="top" wrapText="1"/>
    </xf>
    <xf numFmtId="0" fontId="84" fillId="2" borderId="75" xfId="2" applyFont="1" applyFill="1" applyBorder="1" applyAlignment="1">
      <alignment horizontal="left" vertical="top" wrapText="1"/>
    </xf>
    <xf numFmtId="0" fontId="84" fillId="2" borderId="80" xfId="2" applyFont="1" applyFill="1" applyBorder="1" applyAlignment="1">
      <alignment horizontal="left" vertical="top" wrapText="1"/>
    </xf>
    <xf numFmtId="0" fontId="84" fillId="2" borderId="77" xfId="2" applyFont="1" applyFill="1" applyBorder="1" applyAlignment="1">
      <alignment horizontal="left" vertical="top" wrapText="1"/>
    </xf>
    <xf numFmtId="0" fontId="84" fillId="2" borderId="81" xfId="2" applyFont="1" applyFill="1" applyBorder="1" applyAlignment="1">
      <alignment horizontal="left" vertical="top" wrapText="1"/>
    </xf>
    <xf numFmtId="0" fontId="84" fillId="2" borderId="82" xfId="2" applyFont="1" applyFill="1" applyBorder="1" applyAlignment="1">
      <alignment horizontal="left" vertical="top" wrapText="1"/>
    </xf>
    <xf numFmtId="0" fontId="18" fillId="2" borderId="0" xfId="0" applyFont="1" applyFill="1" applyAlignment="1">
      <alignment horizontal="left" vertical="top"/>
    </xf>
    <xf numFmtId="0" fontId="18" fillId="2" borderId="0" xfId="0" applyFont="1" applyFill="1" applyAlignment="1">
      <alignment horizontal="left" wrapText="1"/>
    </xf>
    <xf numFmtId="0" fontId="2" fillId="2" borderId="7"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5" fillId="2" borderId="11" xfId="2" applyFont="1" applyFill="1" applyBorder="1" applyAlignment="1">
      <alignment horizontal="left" vertical="top" wrapText="1"/>
    </xf>
    <xf numFmtId="0" fontId="2" fillId="7" borderId="10" xfId="0" applyFont="1" applyFill="1" applyBorder="1" applyAlignment="1" applyProtection="1">
      <alignment horizontal="left" vertical="top" wrapText="1"/>
      <protection locked="0"/>
    </xf>
    <xf numFmtId="0" fontId="2" fillId="7" borderId="4" xfId="0" applyFont="1" applyFill="1" applyBorder="1" applyAlignment="1" applyProtection="1">
      <alignment horizontal="left" vertical="top" wrapText="1"/>
      <protection locked="0"/>
    </xf>
    <xf numFmtId="0" fontId="2" fillId="7" borderId="12" xfId="0" applyFont="1" applyFill="1" applyBorder="1" applyAlignment="1" applyProtection="1">
      <alignment horizontal="left" vertical="top" wrapText="1"/>
      <protection locked="0"/>
    </xf>
    <xf numFmtId="0" fontId="2" fillId="7" borderId="0" xfId="0" applyFont="1" applyFill="1" applyAlignment="1" applyProtection="1">
      <alignment horizontal="left" vertical="top" wrapText="1"/>
      <protection locked="0"/>
    </xf>
    <xf numFmtId="0" fontId="2" fillId="7" borderId="13" xfId="0" applyFont="1" applyFill="1" applyBorder="1" applyAlignment="1" applyProtection="1">
      <alignment horizontal="left" vertical="top" wrapText="1"/>
      <protection locked="0"/>
    </xf>
    <xf numFmtId="0" fontId="2" fillId="7" borderId="8" xfId="0" applyFont="1" applyFill="1" applyBorder="1" applyAlignment="1" applyProtection="1">
      <alignment horizontal="left" vertical="top" wrapText="1"/>
      <protection locked="0"/>
    </xf>
    <xf numFmtId="0" fontId="2" fillId="7" borderId="11" xfId="0" applyFont="1" applyFill="1" applyBorder="1" applyAlignment="1" applyProtection="1">
      <alignment horizontal="left" vertical="top" wrapText="1"/>
      <protection locked="0"/>
    </xf>
    <xf numFmtId="0" fontId="2" fillId="7" borderId="9" xfId="0" applyFont="1" applyFill="1" applyBorder="1" applyAlignment="1" applyProtection="1">
      <alignment horizontal="left" vertical="top" wrapText="1"/>
      <protection locked="0"/>
    </xf>
    <xf numFmtId="0" fontId="18" fillId="2" borderId="0" xfId="0" applyFont="1" applyFill="1" applyAlignment="1">
      <alignment horizontal="left"/>
    </xf>
    <xf numFmtId="0" fontId="25" fillId="7" borderId="1" xfId="2" applyFont="1" applyFill="1" applyBorder="1" applyAlignment="1" applyProtection="1">
      <alignment horizontal="center" vertical="center"/>
      <protection locked="0"/>
    </xf>
    <xf numFmtId="0" fontId="16" fillId="4" borderId="1" xfId="2" applyFont="1" applyFill="1" applyBorder="1" applyAlignment="1">
      <alignment horizontal="left" vertical="center" wrapText="1"/>
    </xf>
    <xf numFmtId="0" fontId="18" fillId="7" borderId="1" xfId="0" applyFont="1" applyFill="1" applyBorder="1" applyAlignment="1" applyProtection="1">
      <alignment horizontal="left" vertical="top"/>
      <protection locked="0"/>
    </xf>
    <xf numFmtId="0" fontId="14" fillId="2" borderId="19" xfId="0" applyFont="1" applyFill="1" applyBorder="1" applyAlignment="1">
      <alignment horizontal="right" vertical="top" wrapText="1"/>
    </xf>
    <xf numFmtId="0" fontId="14" fillId="2" borderId="20" xfId="0" applyFont="1" applyFill="1" applyBorder="1" applyAlignment="1">
      <alignment horizontal="right" vertical="top" wrapText="1"/>
    </xf>
    <xf numFmtId="0" fontId="14" fillId="2" borderId="21" xfId="0" applyFont="1" applyFill="1" applyBorder="1" applyAlignment="1">
      <alignment horizontal="right" vertical="top" wrapText="1"/>
    </xf>
    <xf numFmtId="0" fontId="94" fillId="21" borderId="74" xfId="0" applyFont="1" applyFill="1" applyBorder="1" applyAlignment="1">
      <alignment wrapText="1"/>
    </xf>
    <xf numFmtId="0" fontId="94" fillId="21" borderId="75" xfId="0" applyFont="1" applyFill="1" applyBorder="1" applyAlignment="1">
      <alignment wrapText="1"/>
    </xf>
    <xf numFmtId="0" fontId="94" fillId="21" borderId="100" xfId="0" applyFont="1" applyFill="1" applyBorder="1" applyAlignment="1">
      <alignment wrapText="1"/>
    </xf>
    <xf numFmtId="0" fontId="94" fillId="21" borderId="101" xfId="0" applyFont="1" applyFill="1" applyBorder="1" applyAlignment="1">
      <alignment wrapText="1"/>
    </xf>
    <xf numFmtId="0" fontId="94" fillId="26" borderId="92" xfId="0" applyFont="1" applyFill="1" applyBorder="1" applyAlignment="1">
      <alignment wrapText="1"/>
    </xf>
    <xf numFmtId="0" fontId="94" fillId="26" borderId="93" xfId="0" applyFont="1" applyFill="1" applyBorder="1" applyAlignment="1">
      <alignment wrapText="1"/>
    </xf>
    <xf numFmtId="0" fontId="94" fillId="26" borderId="94" xfId="0" applyFont="1" applyFill="1" applyBorder="1" applyAlignment="1">
      <alignment wrapText="1"/>
    </xf>
    <xf numFmtId="0" fontId="90" fillId="24" borderId="48" xfId="0" applyFont="1" applyFill="1" applyBorder="1"/>
    <xf numFmtId="0" fontId="90" fillId="24" borderId="49" xfId="0" applyFont="1" applyFill="1" applyBorder="1"/>
    <xf numFmtId="0" fontId="90" fillId="24" borderId="90" xfId="0" applyFont="1" applyFill="1" applyBorder="1"/>
    <xf numFmtId="0" fontId="94" fillId="21" borderId="76" xfId="0" applyFont="1" applyFill="1" applyBorder="1" applyAlignment="1">
      <alignment wrapText="1"/>
    </xf>
    <xf numFmtId="0" fontId="94" fillId="21" borderId="77" xfId="0" applyFont="1" applyFill="1" applyBorder="1" applyAlignment="1">
      <alignment wrapText="1"/>
    </xf>
    <xf numFmtId="0" fontId="3" fillId="2" borderId="7"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9" fillId="7" borderId="1" xfId="2" applyFont="1" applyFill="1" applyBorder="1" applyAlignment="1" applyProtection="1">
      <alignment horizontal="center" vertical="center"/>
      <protection locked="0"/>
    </xf>
    <xf numFmtId="0" fontId="10" fillId="4" borderId="1" xfId="2" applyFont="1" applyFill="1" applyBorder="1" applyAlignment="1">
      <alignment horizontal="left" vertical="center" wrapText="1"/>
    </xf>
    <xf numFmtId="0" fontId="2" fillId="7" borderId="2" xfId="0" applyFont="1" applyFill="1" applyBorder="1" applyAlignment="1" applyProtection="1">
      <alignment horizontal="left"/>
      <protection locked="0"/>
    </xf>
    <xf numFmtId="0" fontId="2" fillId="7" borderId="3" xfId="0" applyFont="1" applyFill="1" applyBorder="1" applyAlignment="1" applyProtection="1">
      <alignment horizontal="left"/>
      <protection locked="0"/>
    </xf>
    <xf numFmtId="0" fontId="3" fillId="2" borderId="5"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2" fillId="2" borderId="0" xfId="0" applyFont="1" applyFill="1" applyAlignment="1">
      <alignment horizontal="left"/>
    </xf>
    <xf numFmtId="0" fontId="24" fillId="5" borderId="0" xfId="0" applyFont="1" applyFill="1" applyAlignment="1" applyProtection="1">
      <alignment horizontal="left"/>
      <protection locked="0"/>
    </xf>
    <xf numFmtId="0" fontId="3" fillId="2" borderId="1"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top"/>
      <protection locked="0"/>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36" fillId="2" borderId="18" xfId="0" applyFont="1" applyFill="1" applyBorder="1" applyAlignment="1">
      <alignment horizontal="left" vertical="center" wrapText="1"/>
    </xf>
    <xf numFmtId="0" fontId="2" fillId="7" borderId="18" xfId="0" applyFont="1" applyFill="1" applyBorder="1" applyAlignment="1" applyProtection="1">
      <alignment horizontal="left" vertical="top"/>
      <protection locked="0"/>
    </xf>
    <xf numFmtId="4" fontId="2" fillId="7" borderId="5" xfId="0" applyNumberFormat="1" applyFont="1" applyFill="1" applyBorder="1" applyAlignment="1" applyProtection="1">
      <alignment horizontal="center" vertical="center"/>
      <protection locked="0"/>
    </xf>
    <xf numFmtId="4" fontId="2" fillId="7" borderId="6" xfId="0" applyNumberFormat="1" applyFont="1" applyFill="1" applyBorder="1" applyAlignment="1" applyProtection="1">
      <alignment horizontal="center" vertical="center"/>
      <protection locked="0"/>
    </xf>
    <xf numFmtId="0" fontId="2" fillId="2" borderId="0" xfId="0" applyFont="1" applyFill="1" applyAlignment="1">
      <alignment horizontal="left" vertical="center" wrapText="1"/>
    </xf>
    <xf numFmtId="0" fontId="24" fillId="2" borderId="1" xfId="0" applyFont="1" applyFill="1" applyBorder="1" applyAlignment="1">
      <alignment horizontal="center" vertical="center"/>
    </xf>
    <xf numFmtId="4" fontId="18" fillId="4" borderId="1" xfId="0" applyNumberFormat="1" applyFont="1" applyFill="1" applyBorder="1" applyAlignment="1">
      <alignment horizontal="center" vertical="center"/>
    </xf>
    <xf numFmtId="0" fontId="0" fillId="2" borderId="121" xfId="2" applyFont="1" applyFill="1" applyBorder="1" applyAlignment="1">
      <alignment horizontal="left" vertical="center"/>
    </xf>
    <xf numFmtId="0" fontId="9" fillId="2" borderId="23" xfId="2" applyFont="1" applyFill="1" applyBorder="1" applyAlignment="1">
      <alignment horizontal="left" vertical="center"/>
    </xf>
    <xf numFmtId="0" fontId="9" fillId="2" borderId="35" xfId="2" applyFont="1" applyFill="1" applyBorder="1" applyAlignment="1">
      <alignment horizontal="left" vertical="center"/>
    </xf>
    <xf numFmtId="0" fontId="9" fillId="2" borderId="122" xfId="2" applyFont="1" applyFill="1" applyBorder="1" applyAlignment="1">
      <alignment horizontal="left" vertical="center"/>
    </xf>
    <xf numFmtId="0" fontId="9" fillId="2" borderId="32" xfId="2" applyFont="1" applyFill="1" applyBorder="1" applyAlignment="1">
      <alignment horizontal="left" vertical="center"/>
    </xf>
    <xf numFmtId="0" fontId="9" fillId="2" borderId="33" xfId="2" applyFont="1" applyFill="1" applyBorder="1" applyAlignment="1">
      <alignment horizontal="left" vertical="center"/>
    </xf>
    <xf numFmtId="0" fontId="24" fillId="2" borderId="0" xfId="0" applyFont="1" applyFill="1" applyAlignment="1">
      <alignment horizontal="center" vertical="top" wrapText="1"/>
    </xf>
    <xf numFmtId="0" fontId="24" fillId="5" borderId="0" xfId="0" applyFont="1" applyFill="1" applyAlignment="1">
      <alignment horizontal="left"/>
    </xf>
    <xf numFmtId="0" fontId="2" fillId="2" borderId="25" xfId="0" applyFont="1" applyFill="1" applyBorder="1" applyAlignment="1">
      <alignment horizontal="center" vertical="center" wrapText="1"/>
    </xf>
    <xf numFmtId="0" fontId="2" fillId="2" borderId="25" xfId="0" applyFont="1" applyFill="1" applyBorder="1" applyAlignment="1">
      <alignment horizontal="center" vertical="center"/>
    </xf>
    <xf numFmtId="0" fontId="2" fillId="2" borderId="1" xfId="0" applyFont="1" applyFill="1" applyBorder="1" applyAlignment="1">
      <alignment horizontal="center" vertical="center"/>
    </xf>
    <xf numFmtId="0" fontId="28" fillId="2" borderId="121" xfId="0" applyFont="1" applyFill="1" applyBorder="1" applyAlignment="1">
      <alignment horizontal="center" vertical="center" wrapText="1"/>
    </xf>
    <xf numFmtId="0" fontId="28" fillId="2" borderId="23" xfId="0" applyFont="1" applyFill="1" applyBorder="1" applyAlignment="1">
      <alignment horizontal="center" vertical="center" wrapText="1"/>
    </xf>
    <xf numFmtId="0" fontId="28" fillId="2" borderId="24"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0" xfId="0" applyFont="1" applyFill="1" applyAlignment="1">
      <alignment horizontal="center" vertical="center" wrapText="1"/>
    </xf>
    <xf numFmtId="0" fontId="28" fillId="2" borderId="13" xfId="0" applyFont="1" applyFill="1" applyBorder="1" applyAlignment="1">
      <alignment horizontal="center" vertical="center" wrapText="1"/>
    </xf>
    <xf numFmtId="0" fontId="28" fillId="2" borderId="8" xfId="0" applyFont="1" applyFill="1" applyBorder="1" applyAlignment="1">
      <alignment horizontal="center" vertical="center" wrapText="1"/>
    </xf>
    <xf numFmtId="0" fontId="28" fillId="2" borderId="11"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2" borderId="22" xfId="0" applyFont="1" applyFill="1" applyBorder="1" applyAlignment="1">
      <alignment horizontal="center" vertical="center" wrapText="1"/>
    </xf>
    <xf numFmtId="0" fontId="28" fillId="2" borderId="26" xfId="0" applyFont="1" applyFill="1" applyBorder="1" applyAlignment="1">
      <alignment horizontal="center" vertical="center" wrapText="1"/>
    </xf>
    <xf numFmtId="0" fontId="28" fillId="2" borderId="29" xfId="0" applyFont="1" applyFill="1" applyBorder="1" applyAlignment="1">
      <alignment horizontal="center" vertical="center" wrapText="1"/>
    </xf>
    <xf numFmtId="0" fontId="2" fillId="2" borderId="121"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2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0" xfId="0" applyFont="1" applyFill="1" applyAlignment="1">
      <alignment horizontal="center" vertical="center"/>
    </xf>
    <xf numFmtId="0" fontId="2" fillId="2" borderId="13"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1" xfId="0" applyFont="1" applyFill="1" applyBorder="1" applyAlignment="1">
      <alignment horizontal="center" vertical="center"/>
    </xf>
    <xf numFmtId="4" fontId="2" fillId="7" borderId="1" xfId="0" applyNumberFormat="1" applyFont="1" applyFill="1" applyBorder="1" applyAlignment="1" applyProtection="1">
      <alignment horizontal="center" vertical="center"/>
      <protection locked="0"/>
    </xf>
    <xf numFmtId="0" fontId="36" fillId="2" borderId="12" xfId="0" applyFont="1" applyFill="1" applyBorder="1" applyAlignment="1">
      <alignment horizontal="center" wrapText="1"/>
    </xf>
    <xf numFmtId="0" fontId="28" fillId="2" borderId="7" xfId="0" applyFont="1" applyFill="1" applyBorder="1" applyAlignment="1">
      <alignment horizontal="center" vertical="center" wrapText="1"/>
    </xf>
    <xf numFmtId="0" fontId="28" fillId="2" borderId="10"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 fillId="2" borderId="1" xfId="0" applyFont="1" applyFill="1" applyBorder="1" applyAlignment="1">
      <alignment horizontal="center" wrapText="1"/>
    </xf>
    <xf numFmtId="0" fontId="2" fillId="7" borderId="5" xfId="0" applyFont="1" applyFill="1" applyBorder="1" applyAlignment="1" applyProtection="1">
      <alignment horizontal="center" vertical="center" wrapText="1"/>
      <protection locked="0"/>
    </xf>
    <xf numFmtId="0" fontId="2" fillId="7" borderId="6" xfId="0" applyFont="1" applyFill="1" applyBorder="1" applyAlignment="1" applyProtection="1">
      <alignment horizontal="center" vertical="center" wrapText="1"/>
      <protection locked="0"/>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7" borderId="1" xfId="0" applyFont="1" applyFill="1" applyBorder="1" applyAlignment="1" applyProtection="1">
      <alignment horizontal="center" vertical="center" wrapText="1"/>
      <protection locked="0"/>
    </xf>
    <xf numFmtId="0" fontId="2" fillId="2" borderId="28" xfId="0" applyFont="1" applyFill="1" applyBorder="1" applyAlignment="1">
      <alignment horizontal="left" vertical="center" wrapText="1"/>
    </xf>
    <xf numFmtId="0" fontId="2" fillId="2" borderId="29"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4" fillId="2" borderId="18" xfId="0" applyFont="1" applyFill="1" applyBorder="1" applyAlignment="1">
      <alignment horizontal="center" vertical="center"/>
    </xf>
    <xf numFmtId="0" fontId="2" fillId="2" borderId="0" xfId="0" applyFont="1" applyFill="1" applyAlignment="1">
      <alignment horizontal="left" wrapText="1"/>
    </xf>
    <xf numFmtId="4" fontId="2" fillId="4" borderId="7" xfId="0" applyNumberFormat="1" applyFont="1" applyFill="1" applyBorder="1" applyAlignment="1">
      <alignment horizontal="center" vertical="center"/>
    </xf>
    <xf numFmtId="4" fontId="2" fillId="4" borderId="4" xfId="0" applyNumberFormat="1" applyFont="1" applyFill="1" applyBorder="1" applyAlignment="1">
      <alignment horizontal="center" vertical="center"/>
    </xf>
    <xf numFmtId="4" fontId="2" fillId="4" borderId="8" xfId="0" applyNumberFormat="1" applyFont="1" applyFill="1" applyBorder="1" applyAlignment="1">
      <alignment horizontal="center" vertical="center"/>
    </xf>
    <xf numFmtId="4" fontId="2" fillId="4" borderId="9" xfId="0" applyNumberFormat="1" applyFont="1" applyFill="1" applyBorder="1" applyAlignment="1">
      <alignment horizontal="center" vertical="center"/>
    </xf>
    <xf numFmtId="0" fontId="2" fillId="2" borderId="0" xfId="0" applyFont="1" applyFill="1" applyAlignment="1">
      <alignment horizontal="left" vertical="top"/>
    </xf>
    <xf numFmtId="0" fontId="31" fillId="5" borderId="0" xfId="0" applyFont="1" applyFill="1" applyAlignment="1">
      <alignment horizontal="left" wrapText="1"/>
    </xf>
    <xf numFmtId="0" fontId="31" fillId="5" borderId="13" xfId="0" applyFont="1" applyFill="1" applyBorder="1" applyAlignment="1">
      <alignment horizontal="left" wrapText="1"/>
    </xf>
    <xf numFmtId="4" fontId="18" fillId="7" borderId="1" xfId="0" applyNumberFormat="1" applyFont="1" applyFill="1" applyBorder="1" applyAlignment="1" applyProtection="1">
      <alignment horizontal="center" vertical="center"/>
      <protection locked="0"/>
    </xf>
    <xf numFmtId="0" fontId="8" fillId="2" borderId="0" xfId="0" applyFont="1" applyFill="1" applyAlignment="1">
      <alignment horizontal="left" vertical="top" wrapText="1"/>
    </xf>
    <xf numFmtId="3" fontId="2" fillId="7" borderId="15" xfId="0" applyNumberFormat="1" applyFont="1" applyFill="1" applyBorder="1" applyAlignment="1" applyProtection="1">
      <alignment horizontal="center" vertical="center"/>
      <protection locked="0"/>
    </xf>
    <xf numFmtId="3" fontId="2" fillId="7" borderId="6" xfId="0" applyNumberFormat="1" applyFont="1" applyFill="1" applyBorder="1" applyAlignment="1" applyProtection="1">
      <alignment horizontal="center" vertical="center"/>
      <protection locked="0"/>
    </xf>
    <xf numFmtId="3" fontId="2" fillId="7" borderId="5" xfId="0" applyNumberFormat="1" applyFont="1" applyFill="1" applyBorder="1" applyAlignment="1" applyProtection="1">
      <alignment horizontal="center" vertical="center"/>
      <protection locked="0"/>
    </xf>
    <xf numFmtId="0" fontId="45" fillId="2" borderId="0" xfId="0" applyFont="1" applyFill="1" applyAlignment="1">
      <alignment horizontal="left" vertical="top" wrapText="1"/>
    </xf>
    <xf numFmtId="3" fontId="2" fillId="7" borderId="1" xfId="0" applyNumberFormat="1" applyFont="1" applyFill="1" applyBorder="1" applyAlignment="1" applyProtection="1">
      <alignment horizontal="center" vertical="center"/>
      <protection locked="0"/>
    </xf>
    <xf numFmtId="0" fontId="28" fillId="2" borderId="0" xfId="0" applyFont="1" applyFill="1" applyAlignment="1">
      <alignment horizontal="left" vertical="top" wrapText="1"/>
    </xf>
    <xf numFmtId="3" fontId="2" fillId="7" borderId="7" xfId="0" applyNumberFormat="1" applyFont="1" applyFill="1" applyBorder="1" applyAlignment="1" applyProtection="1">
      <alignment horizontal="center" vertical="center"/>
      <protection locked="0"/>
    </xf>
    <xf numFmtId="3" fontId="2" fillId="7" borderId="8" xfId="0" applyNumberFormat="1" applyFont="1" applyFill="1" applyBorder="1" applyAlignment="1" applyProtection="1">
      <alignment horizontal="center" vertical="center"/>
      <protection locked="0"/>
    </xf>
    <xf numFmtId="0" fontId="2" fillId="2" borderId="34" xfId="0" applyFont="1" applyFill="1" applyBorder="1" applyAlignment="1">
      <alignment horizontal="center" vertical="center" wrapText="1"/>
    </xf>
    <xf numFmtId="0" fontId="28" fillId="2" borderId="36"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8" fillId="2" borderId="34" xfId="0" applyFont="1" applyFill="1" applyBorder="1" applyAlignment="1">
      <alignment horizontal="center" vertical="center" wrapText="1"/>
    </xf>
    <xf numFmtId="0" fontId="114" fillId="0" borderId="0" xfId="0" applyFont="1" applyAlignment="1">
      <alignment horizontal="left" vertical="top" wrapText="1"/>
    </xf>
    <xf numFmtId="0" fontId="2" fillId="2" borderId="37"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24" fillId="2" borderId="38" xfId="0" applyFont="1" applyFill="1" applyBorder="1" applyAlignment="1">
      <alignment horizontal="center" vertical="center"/>
    </xf>
    <xf numFmtId="3" fontId="2" fillId="7" borderId="46" xfId="0" applyNumberFormat="1" applyFont="1" applyFill="1" applyBorder="1" applyAlignment="1" applyProtection="1">
      <alignment horizontal="center" vertical="center"/>
      <protection locked="0"/>
    </xf>
    <xf numFmtId="3" fontId="2" fillId="7" borderId="39" xfId="0" applyNumberFormat="1" applyFont="1" applyFill="1" applyBorder="1" applyAlignment="1" applyProtection="1">
      <alignment horizontal="center" vertical="center"/>
      <protection locked="0"/>
    </xf>
    <xf numFmtId="0" fontId="24" fillId="2" borderId="5" xfId="0" applyFont="1" applyFill="1" applyBorder="1" applyAlignment="1">
      <alignment horizontal="center" vertical="center"/>
    </xf>
    <xf numFmtId="0" fontId="24" fillId="2" borderId="6" xfId="0" applyFont="1" applyFill="1" applyBorder="1" applyAlignment="1">
      <alignment horizontal="center" vertical="center"/>
    </xf>
    <xf numFmtId="0" fontId="2" fillId="2" borderId="28"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4" fillId="2" borderId="39" xfId="0" applyFont="1" applyFill="1" applyBorder="1" applyAlignment="1">
      <alignment horizontal="center" vertical="center"/>
    </xf>
    <xf numFmtId="0" fontId="28" fillId="2" borderId="1" xfId="0" applyFont="1" applyFill="1" applyBorder="1" applyAlignment="1">
      <alignment horizontal="center" vertical="center" wrapText="1"/>
    </xf>
    <xf numFmtId="0" fontId="2" fillId="2" borderId="12"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7" borderId="36" xfId="0" applyFont="1" applyFill="1" applyBorder="1" applyAlignment="1" applyProtection="1">
      <alignment horizontal="left" vertical="center" wrapText="1"/>
      <protection locked="0"/>
    </xf>
    <xf numFmtId="0" fontId="2" fillId="7" borderId="1" xfId="0" applyFont="1" applyFill="1" applyBorder="1" applyAlignment="1" applyProtection="1">
      <alignment horizontal="left" vertical="center" wrapText="1"/>
      <protection locked="0"/>
    </xf>
    <xf numFmtId="3" fontId="2" fillId="4" borderId="7" xfId="0" applyNumberFormat="1" applyFont="1" applyFill="1" applyBorder="1" applyAlignment="1">
      <alignment horizontal="center" vertical="center"/>
    </xf>
    <xf numFmtId="3" fontId="2" fillId="4" borderId="4" xfId="0" applyNumberFormat="1" applyFont="1" applyFill="1" applyBorder="1" applyAlignment="1">
      <alignment horizontal="center" vertical="center"/>
    </xf>
    <xf numFmtId="3" fontId="2" fillId="4" borderId="8" xfId="0" applyNumberFormat="1" applyFont="1" applyFill="1" applyBorder="1" applyAlignment="1">
      <alignment horizontal="center" vertical="center"/>
    </xf>
    <xf numFmtId="3" fontId="2" fillId="4" borderId="9" xfId="0" applyNumberFormat="1" applyFont="1" applyFill="1" applyBorder="1" applyAlignment="1">
      <alignment horizontal="center" vertical="center"/>
    </xf>
    <xf numFmtId="0" fontId="2" fillId="2" borderId="120" xfId="0" applyFont="1" applyFill="1" applyBorder="1" applyAlignment="1">
      <alignment horizontal="center" vertical="center" wrapText="1"/>
    </xf>
    <xf numFmtId="0" fontId="2" fillId="2" borderId="4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8" xfId="0" applyFont="1" applyFill="1" applyBorder="1" applyAlignment="1">
      <alignment horizontal="center" vertical="center" wrapText="1"/>
    </xf>
    <xf numFmtId="0" fontId="36" fillId="2" borderId="0" xfId="0" applyFont="1" applyFill="1" applyAlignment="1">
      <alignment horizontal="center" wrapText="1"/>
    </xf>
    <xf numFmtId="0" fontId="2" fillId="2" borderId="1" xfId="0" applyFont="1" applyFill="1" applyBorder="1" applyAlignment="1">
      <alignment vertical="center" wrapText="1"/>
    </xf>
    <xf numFmtId="0" fontId="3" fillId="7" borderId="1" xfId="0" applyFont="1" applyFill="1" applyBorder="1" applyAlignment="1" applyProtection="1">
      <alignment horizontal="center" vertical="center"/>
      <protection locked="0"/>
    </xf>
    <xf numFmtId="0" fontId="2" fillId="2" borderId="7" xfId="0" applyFont="1" applyFill="1" applyBorder="1" applyAlignment="1">
      <alignment vertical="center" wrapText="1"/>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8"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7" borderId="37" xfId="0" applyFont="1" applyFill="1" applyBorder="1" applyAlignment="1" applyProtection="1">
      <alignment horizontal="left" vertical="center" wrapText="1"/>
      <protection locked="0"/>
    </xf>
    <xf numFmtId="0" fontId="2" fillId="7" borderId="38" xfId="0" applyFont="1" applyFill="1" applyBorder="1" applyAlignment="1" applyProtection="1">
      <alignment horizontal="left" vertical="center" wrapText="1"/>
      <protection locked="0"/>
    </xf>
    <xf numFmtId="0" fontId="7" fillId="8" borderId="12" xfId="0" applyFont="1" applyFill="1" applyBorder="1" applyAlignment="1">
      <alignment horizontal="left"/>
    </xf>
    <xf numFmtId="0" fontId="8" fillId="5" borderId="0" xfId="0" applyFont="1" applyFill="1" applyAlignment="1">
      <alignment horizontal="left" vertical="top" wrapText="1"/>
    </xf>
    <xf numFmtId="0" fontId="8" fillId="5" borderId="13" xfId="0" applyFont="1" applyFill="1" applyBorder="1" applyAlignment="1">
      <alignment horizontal="left" vertical="top" wrapText="1"/>
    </xf>
    <xf numFmtId="166" fontId="2" fillId="4" borderId="1" xfId="0" applyNumberFormat="1" applyFont="1" applyFill="1" applyBorder="1" applyAlignment="1">
      <alignment horizontal="center" vertical="center"/>
    </xf>
    <xf numFmtId="166" fontId="2" fillId="4" borderId="7" xfId="0" applyNumberFormat="1" applyFont="1" applyFill="1" applyBorder="1" applyAlignment="1">
      <alignment horizontal="center" vertical="center"/>
    </xf>
    <xf numFmtId="166" fontId="2" fillId="4" borderId="4" xfId="0" applyNumberFormat="1" applyFont="1" applyFill="1" applyBorder="1" applyAlignment="1">
      <alignment horizontal="center" vertical="center"/>
    </xf>
    <xf numFmtId="166" fontId="2" fillId="4" borderId="8" xfId="0" applyNumberFormat="1" applyFont="1" applyFill="1" applyBorder="1" applyAlignment="1">
      <alignment horizontal="center" vertical="center"/>
    </xf>
    <xf numFmtId="166" fontId="2" fillId="4" borderId="9"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4" xfId="0" applyFont="1" applyFill="1" applyBorder="1" applyAlignment="1">
      <alignment horizontal="center" vertical="center"/>
    </xf>
    <xf numFmtId="0" fontId="33" fillId="4" borderId="7" xfId="0" applyFont="1" applyFill="1" applyBorder="1" applyAlignment="1">
      <alignment horizontal="left" vertical="center" wrapText="1"/>
    </xf>
    <xf numFmtId="0" fontId="33" fillId="4" borderId="10" xfId="0" applyFont="1" applyFill="1" applyBorder="1" applyAlignment="1">
      <alignment horizontal="left" vertical="center" wrapText="1"/>
    </xf>
    <xf numFmtId="0" fontId="33" fillId="4" borderId="12" xfId="0" applyFont="1" applyFill="1" applyBorder="1" applyAlignment="1">
      <alignment horizontal="left" vertical="center" wrapText="1"/>
    </xf>
    <xf numFmtId="0" fontId="33" fillId="4" borderId="0" xfId="0" applyFont="1" applyFill="1" applyAlignment="1">
      <alignment horizontal="left" vertical="center" wrapText="1"/>
    </xf>
    <xf numFmtId="0" fontId="33" fillId="4" borderId="8" xfId="0" applyFont="1" applyFill="1" applyBorder="1" applyAlignment="1">
      <alignment horizontal="left" vertical="center" wrapText="1"/>
    </xf>
    <xf numFmtId="0" fontId="33" fillId="4" borderId="11" xfId="0" applyFont="1" applyFill="1" applyBorder="1" applyAlignment="1">
      <alignment horizontal="left" vertical="center" wrapText="1"/>
    </xf>
    <xf numFmtId="0" fontId="2" fillId="2" borderId="5"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6" xfId="0" applyFont="1" applyFill="1" applyBorder="1" applyAlignment="1">
      <alignment horizontal="center" vertical="center"/>
    </xf>
    <xf numFmtId="0" fontId="2" fillId="7" borderId="135" xfId="0" applyFont="1" applyFill="1" applyBorder="1" applyAlignment="1" applyProtection="1">
      <alignment horizontal="left" vertical="center"/>
      <protection locked="0"/>
    </xf>
    <xf numFmtId="0" fontId="2" fillId="7" borderId="20" xfId="0" applyFont="1" applyFill="1" applyBorder="1" applyAlignment="1" applyProtection="1">
      <alignment horizontal="left" vertical="center"/>
      <protection locked="0"/>
    </xf>
    <xf numFmtId="0" fontId="2" fillId="7" borderId="21" xfId="0" applyFont="1" applyFill="1" applyBorder="1" applyAlignment="1" applyProtection="1">
      <alignment horizontal="left" vertical="center"/>
      <protection locked="0"/>
    </xf>
    <xf numFmtId="0" fontId="2" fillId="7" borderId="141" xfId="0" applyFont="1" applyFill="1" applyBorder="1" applyAlignment="1" applyProtection="1">
      <alignment horizontal="left" vertical="center"/>
      <protection locked="0"/>
    </xf>
    <xf numFmtId="0" fontId="2" fillId="7" borderId="62" xfId="0" applyFont="1" applyFill="1" applyBorder="1" applyAlignment="1" applyProtection="1">
      <alignment horizontal="left" vertical="center"/>
      <protection locked="0"/>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19" xfId="0" applyFont="1" applyFill="1" applyBorder="1" applyAlignment="1">
      <alignment horizontal="right" vertical="center"/>
    </xf>
    <xf numFmtId="0" fontId="2" fillId="2" borderId="20" xfId="0" applyFont="1" applyFill="1" applyBorder="1" applyAlignment="1">
      <alignment horizontal="right" vertical="center"/>
    </xf>
    <xf numFmtId="0" fontId="2" fillId="2" borderId="21" xfId="0" applyFont="1" applyFill="1" applyBorder="1" applyAlignment="1">
      <alignment horizontal="right" vertical="center"/>
    </xf>
    <xf numFmtId="166" fontId="2" fillId="7" borderId="129" xfId="0" applyNumberFormat="1" applyFont="1" applyFill="1" applyBorder="1" applyAlignment="1" applyProtection="1">
      <alignment horizontal="center" vertical="center"/>
      <protection locked="0"/>
    </xf>
    <xf numFmtId="166" fontId="2" fillId="7" borderId="133" xfId="0" applyNumberFormat="1" applyFont="1" applyFill="1" applyBorder="1" applyAlignment="1" applyProtection="1">
      <alignment horizontal="center" vertical="center"/>
      <protection locked="0"/>
    </xf>
    <xf numFmtId="0" fontId="2" fillId="2" borderId="2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32"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8" fillId="2" borderId="0" xfId="0" applyFont="1" applyFill="1"/>
    <xf numFmtId="0" fontId="2" fillId="7" borderId="22" xfId="0" applyFont="1" applyFill="1" applyBorder="1" applyAlignment="1" applyProtection="1">
      <alignment horizontal="center" vertical="top" wrapText="1"/>
      <protection locked="0"/>
    </xf>
    <xf numFmtId="0" fontId="2" fillId="7" borderId="35" xfId="0" applyFont="1" applyFill="1" applyBorder="1" applyAlignment="1" applyProtection="1">
      <alignment horizontal="center" vertical="top" wrapText="1"/>
      <protection locked="0"/>
    </xf>
    <xf numFmtId="0" fontId="2" fillId="7" borderId="31" xfId="0" applyFont="1" applyFill="1" applyBorder="1" applyAlignment="1" applyProtection="1">
      <alignment horizontal="center" vertical="top" wrapText="1"/>
      <protection locked="0"/>
    </xf>
    <xf numFmtId="0" fontId="2" fillId="7" borderId="33" xfId="0" applyFont="1" applyFill="1" applyBorder="1" applyAlignment="1" applyProtection="1">
      <alignment horizontal="center" vertical="top" wrapText="1"/>
      <protection locked="0"/>
    </xf>
    <xf numFmtId="0" fontId="28" fillId="2" borderId="19" xfId="0" applyFont="1" applyFill="1" applyBorder="1" applyAlignment="1">
      <alignment horizontal="left" vertical="center"/>
    </xf>
    <xf numFmtId="0" fontId="28" fillId="2" borderId="20" xfId="0" applyFont="1" applyFill="1" applyBorder="1" applyAlignment="1">
      <alignment horizontal="left" vertical="center"/>
    </xf>
    <xf numFmtId="0" fontId="28" fillId="2" borderId="21" xfId="0" applyFont="1" applyFill="1" applyBorder="1" applyAlignment="1">
      <alignment horizontal="left" vertical="center"/>
    </xf>
    <xf numFmtId="0" fontId="28" fillId="2" borderId="19" xfId="0" applyFont="1" applyFill="1" applyBorder="1" applyAlignment="1">
      <alignment horizontal="center" vertical="center"/>
    </xf>
    <xf numFmtId="0" fontId="28"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27" xfId="0" applyFont="1" applyFill="1" applyBorder="1" applyAlignment="1">
      <alignment horizontal="center" vertical="center" wrapText="1"/>
    </xf>
    <xf numFmtId="0" fontId="28" fillId="2" borderId="128" xfId="0" applyFont="1" applyFill="1" applyBorder="1" applyAlignment="1">
      <alignment horizontal="center" vertical="center" wrapText="1"/>
    </xf>
    <xf numFmtId="0" fontId="28" fillId="2" borderId="126" xfId="0" applyFont="1" applyFill="1" applyBorder="1" applyAlignment="1">
      <alignment horizontal="center" vertical="center" wrapText="1"/>
    </xf>
    <xf numFmtId="0" fontId="2" fillId="2" borderId="19"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protection locked="0"/>
    </xf>
    <xf numFmtId="0" fontId="2" fillId="2" borderId="21" xfId="0" applyFont="1" applyFill="1" applyBorder="1" applyAlignment="1" applyProtection="1">
      <alignment horizontal="center" vertical="center"/>
      <protection locked="0"/>
    </xf>
    <xf numFmtId="0" fontId="24" fillId="2" borderId="0" xfId="0" applyFont="1" applyFill="1" applyAlignment="1">
      <alignment horizontal="left" vertical="center"/>
    </xf>
    <xf numFmtId="0" fontId="28" fillId="2" borderId="31" xfId="0" applyFont="1" applyFill="1" applyBorder="1" applyAlignment="1">
      <alignment horizontal="center" vertical="center"/>
    </xf>
    <xf numFmtId="0" fontId="28" fillId="2" borderId="32" xfId="0" applyFont="1" applyFill="1" applyBorder="1" applyAlignment="1">
      <alignment horizontal="center" vertical="center"/>
    </xf>
    <xf numFmtId="0" fontId="28" fillId="2" borderId="33" xfId="0" applyFont="1" applyFill="1" applyBorder="1" applyAlignment="1">
      <alignment horizontal="center" vertical="center"/>
    </xf>
    <xf numFmtId="0" fontId="2" fillId="7" borderId="2" xfId="0" applyFont="1" applyFill="1" applyBorder="1" applyAlignment="1" applyProtection="1">
      <alignment horizontal="left" vertical="center"/>
      <protection locked="0"/>
    </xf>
    <xf numFmtId="0" fontId="2" fillId="7" borderId="3" xfId="0" applyFont="1" applyFill="1" applyBorder="1" applyAlignment="1" applyProtection="1">
      <alignment horizontal="left" vertical="center"/>
      <protection locked="0"/>
    </xf>
    <xf numFmtId="0" fontId="2" fillId="4" borderId="122" xfId="0" applyFont="1" applyFill="1" applyBorder="1" applyAlignment="1" applyProtection="1">
      <alignment horizontal="center" vertical="center"/>
      <protection locked="0"/>
    </xf>
    <xf numFmtId="0" fontId="2" fillId="4" borderId="32" xfId="0" applyFont="1" applyFill="1" applyBorder="1" applyAlignment="1" applyProtection="1">
      <alignment horizontal="center" vertical="center"/>
      <protection locked="0"/>
    </xf>
    <xf numFmtId="0" fontId="2" fillId="4" borderId="33" xfId="0" applyFont="1" applyFill="1" applyBorder="1" applyAlignment="1" applyProtection="1">
      <alignment horizontal="center" vertical="center"/>
      <protection locked="0"/>
    </xf>
    <xf numFmtId="166" fontId="2" fillId="7" borderId="2" xfId="0" applyNumberFormat="1" applyFont="1" applyFill="1" applyBorder="1" applyAlignment="1" applyProtection="1">
      <alignment horizontal="center" vertical="center"/>
      <protection locked="0"/>
    </xf>
    <xf numFmtId="166" fontId="2" fillId="7" borderId="134" xfId="0" applyNumberFormat="1" applyFont="1" applyFill="1" applyBorder="1" applyAlignment="1" applyProtection="1">
      <alignment horizontal="center" vertical="center"/>
      <protection locked="0"/>
    </xf>
    <xf numFmtId="166" fontId="2" fillId="4" borderId="125" xfId="0" applyNumberFormat="1" applyFont="1" applyFill="1" applyBorder="1" applyAlignment="1">
      <alignment horizontal="center" vertical="center"/>
    </xf>
    <xf numFmtId="166" fontId="2" fillId="4" borderId="126" xfId="0" applyNumberFormat="1" applyFont="1" applyFill="1" applyBorder="1" applyAlignment="1">
      <alignment horizontal="center" vertical="center"/>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8" fillId="30" borderId="0" xfId="0" applyFont="1" applyFill="1" applyAlignment="1">
      <alignment horizontal="left"/>
    </xf>
    <xf numFmtId="0" fontId="28" fillId="2" borderId="22" xfId="0" applyFont="1" applyFill="1" applyBorder="1" applyAlignment="1">
      <alignment horizontal="left" vertical="center"/>
    </xf>
    <xf numFmtId="0" fontId="28" fillId="2" borderId="23" xfId="0" applyFont="1" applyFill="1" applyBorder="1" applyAlignment="1">
      <alignment horizontal="left" vertical="center"/>
    </xf>
    <xf numFmtId="0" fontId="28" fillId="2" borderId="35" xfId="0" applyFont="1" applyFill="1" applyBorder="1" applyAlignment="1">
      <alignment horizontal="left" vertical="center"/>
    </xf>
    <xf numFmtId="0" fontId="28" fillId="2" borderId="31" xfId="0" applyFont="1" applyFill="1" applyBorder="1" applyAlignment="1">
      <alignment horizontal="left" vertical="center"/>
    </xf>
    <xf numFmtId="0" fontId="28" fillId="2" borderId="32" xfId="0" applyFont="1" applyFill="1" applyBorder="1" applyAlignment="1">
      <alignment horizontal="left" vertical="center"/>
    </xf>
    <xf numFmtId="0" fontId="28" fillId="2" borderId="33" xfId="0" applyFont="1" applyFill="1" applyBorder="1" applyAlignment="1">
      <alignment horizontal="left" vertical="center"/>
    </xf>
    <xf numFmtId="0" fontId="2" fillId="2" borderId="19" xfId="0" applyFont="1" applyFill="1" applyBorder="1" applyAlignment="1" applyProtection="1">
      <alignment horizontal="center"/>
      <protection locked="0"/>
    </xf>
    <xf numFmtId="0" fontId="2" fillId="2" borderId="21" xfId="0" applyFont="1" applyFill="1" applyBorder="1" applyAlignment="1" applyProtection="1">
      <alignment horizontal="center"/>
      <protection locked="0"/>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8" fillId="2" borderId="22" xfId="0" applyFont="1" applyFill="1" applyBorder="1" applyAlignment="1">
      <alignment horizontal="center" vertical="center"/>
    </xf>
    <xf numFmtId="0" fontId="28" fillId="2" borderId="23" xfId="0" applyFont="1" applyFill="1" applyBorder="1" applyAlignment="1">
      <alignment horizontal="center" vertical="center"/>
    </xf>
    <xf numFmtId="0" fontId="28" fillId="2" borderId="35" xfId="0" applyFont="1" applyFill="1" applyBorder="1" applyAlignment="1">
      <alignment horizontal="center" vertical="center"/>
    </xf>
    <xf numFmtId="0" fontId="2" fillId="2" borderId="22" xfId="0" applyFont="1" applyFill="1" applyBorder="1" applyAlignment="1" applyProtection="1">
      <alignment horizontal="center"/>
      <protection locked="0"/>
    </xf>
    <xf numFmtId="0" fontId="2" fillId="2" borderId="23" xfId="0" applyFont="1" applyFill="1" applyBorder="1" applyAlignment="1" applyProtection="1">
      <alignment horizontal="center"/>
      <protection locked="0"/>
    </xf>
    <xf numFmtId="0" fontId="2" fillId="2" borderId="35" xfId="0" applyFont="1" applyFill="1" applyBorder="1" applyAlignment="1" applyProtection="1">
      <alignment horizontal="center"/>
      <protection locked="0"/>
    </xf>
    <xf numFmtId="0" fontId="2" fillId="2" borderId="26" xfId="0" applyFont="1" applyFill="1" applyBorder="1" applyAlignment="1" applyProtection="1">
      <alignment horizontal="center"/>
      <protection locked="0"/>
    </xf>
    <xf numFmtId="0" fontId="2" fillId="2" borderId="30" xfId="0" applyFont="1" applyFill="1" applyBorder="1" applyAlignment="1" applyProtection="1">
      <alignment horizontal="center"/>
      <protection locked="0"/>
    </xf>
    <xf numFmtId="0" fontId="2" fillId="2" borderId="31" xfId="0" applyFont="1" applyFill="1" applyBorder="1" applyAlignment="1" applyProtection="1">
      <alignment horizontal="center"/>
      <protection locked="0"/>
    </xf>
    <xf numFmtId="0" fontId="2" fillId="2" borderId="32" xfId="0" applyFont="1" applyFill="1" applyBorder="1" applyAlignment="1" applyProtection="1">
      <alignment horizontal="center"/>
      <protection locked="0"/>
    </xf>
    <xf numFmtId="0" fontId="2" fillId="2" borderId="33" xfId="0" applyFont="1" applyFill="1" applyBorder="1" applyAlignment="1" applyProtection="1">
      <alignment horizontal="center"/>
      <protection locked="0"/>
    </xf>
    <xf numFmtId="0" fontId="2" fillId="2" borderId="31" xfId="0" applyFont="1" applyFill="1" applyBorder="1" applyAlignment="1">
      <alignment horizontal="left" vertical="center"/>
    </xf>
    <xf numFmtId="0" fontId="2" fillId="2" borderId="32" xfId="0" applyFont="1" applyFill="1" applyBorder="1" applyAlignment="1">
      <alignment horizontal="left" vertical="center"/>
    </xf>
    <xf numFmtId="0" fontId="2" fillId="2" borderId="33" xfId="0" applyFont="1" applyFill="1" applyBorder="1" applyAlignment="1">
      <alignment horizontal="left" vertical="center"/>
    </xf>
    <xf numFmtId="0" fontId="2" fillId="2" borderId="20" xfId="0" applyFont="1" applyFill="1" applyBorder="1" applyAlignment="1" applyProtection="1">
      <alignment horizontal="center"/>
      <protection locked="0"/>
    </xf>
    <xf numFmtId="0" fontId="2" fillId="2" borderId="5" xfId="0" applyFont="1" applyFill="1" applyBorder="1" applyAlignment="1">
      <alignment horizontal="left" vertical="center"/>
    </xf>
    <xf numFmtId="0" fontId="2" fillId="2" borderId="6" xfId="0" applyFont="1" applyFill="1" applyBorder="1" applyAlignment="1">
      <alignment horizontal="left" vertical="center"/>
    </xf>
    <xf numFmtId="1" fontId="2" fillId="7" borderId="136" xfId="0" applyNumberFormat="1" applyFont="1" applyFill="1" applyBorder="1" applyAlignment="1" applyProtection="1">
      <alignment horizontal="center" vertical="center"/>
      <protection locked="0"/>
    </xf>
    <xf numFmtId="1" fontId="2" fillId="7" borderId="137" xfId="0" applyNumberFormat="1" applyFont="1" applyFill="1" applyBorder="1" applyAlignment="1" applyProtection="1">
      <alignment horizontal="center" vertical="center"/>
      <protection locked="0"/>
    </xf>
    <xf numFmtId="0" fontId="2" fillId="2" borderId="32" xfId="0" applyFont="1" applyFill="1" applyBorder="1" applyAlignment="1">
      <alignment horizontal="left" vertical="top" wrapText="1"/>
    </xf>
    <xf numFmtId="0" fontId="2" fillId="2" borderId="2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7" borderId="22" xfId="0" applyFont="1" applyFill="1" applyBorder="1" applyAlignment="1" applyProtection="1">
      <alignment horizontal="left" vertical="top" wrapText="1"/>
      <protection locked="0"/>
    </xf>
    <xf numFmtId="0" fontId="2" fillId="7" borderId="35" xfId="0" applyFont="1" applyFill="1" applyBorder="1" applyAlignment="1" applyProtection="1">
      <alignment horizontal="left" vertical="top" wrapText="1"/>
      <protection locked="0"/>
    </xf>
    <xf numFmtId="0" fontId="2" fillId="7" borderId="31" xfId="0" applyFont="1" applyFill="1" applyBorder="1" applyAlignment="1" applyProtection="1">
      <alignment horizontal="left" vertical="top" wrapText="1"/>
      <protection locked="0"/>
    </xf>
    <xf numFmtId="0" fontId="2" fillId="7" borderId="33" xfId="0" applyFont="1" applyFill="1" applyBorder="1" applyAlignment="1" applyProtection="1">
      <alignment horizontal="left" vertical="top" wrapText="1"/>
      <protection locked="0"/>
    </xf>
    <xf numFmtId="0" fontId="28" fillId="2" borderId="22" xfId="0" applyFont="1" applyFill="1" applyBorder="1" applyAlignment="1">
      <alignment horizontal="left" vertical="center" wrapText="1"/>
    </xf>
    <xf numFmtId="0" fontId="28" fillId="2" borderId="23" xfId="0" applyFont="1" applyFill="1" applyBorder="1" applyAlignment="1">
      <alignment horizontal="left" vertical="center" wrapText="1"/>
    </xf>
    <xf numFmtId="0" fontId="28" fillId="2" borderId="35" xfId="0" applyFont="1" applyFill="1" applyBorder="1" applyAlignment="1">
      <alignment horizontal="left" vertical="center" wrapText="1"/>
    </xf>
    <xf numFmtId="0" fontId="28" fillId="2" borderId="31" xfId="0" applyFont="1" applyFill="1" applyBorder="1" applyAlignment="1">
      <alignment horizontal="left" vertical="center" wrapText="1"/>
    </xf>
    <xf numFmtId="0" fontId="28" fillId="2" borderId="32" xfId="0" applyFont="1" applyFill="1" applyBorder="1" applyAlignment="1">
      <alignment horizontal="left" vertical="center" wrapText="1"/>
    </xf>
    <xf numFmtId="0" fontId="28" fillId="2" borderId="33" xfId="0" applyFont="1" applyFill="1" applyBorder="1" applyAlignment="1">
      <alignment horizontal="left" vertical="center" wrapText="1"/>
    </xf>
    <xf numFmtId="0" fontId="3" fillId="2" borderId="22"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129" xfId="0" applyFont="1" applyFill="1" applyBorder="1" applyAlignment="1">
      <alignment horizontal="center" vertical="center" wrapText="1"/>
    </xf>
    <xf numFmtId="0" fontId="3" fillId="2" borderId="130" xfId="0" applyFont="1" applyFill="1" applyBorder="1" applyAlignment="1">
      <alignment horizontal="center" vertical="center" wrapText="1"/>
    </xf>
    <xf numFmtId="0" fontId="28" fillId="2" borderId="0" xfId="0" applyFont="1" applyFill="1" applyAlignment="1">
      <alignment horizontal="left"/>
    </xf>
    <xf numFmtId="0" fontId="2" fillId="7" borderId="22" xfId="0" applyFont="1" applyFill="1" applyBorder="1" applyAlignment="1" applyProtection="1">
      <alignment horizontal="left" vertical="top"/>
      <protection locked="0"/>
    </xf>
    <xf numFmtId="0" fontId="2" fillId="7" borderId="23" xfId="0" applyFont="1" applyFill="1" applyBorder="1" applyAlignment="1" applyProtection="1">
      <alignment horizontal="left" vertical="top"/>
      <protection locked="0"/>
    </xf>
    <xf numFmtId="0" fontId="2" fillId="7" borderId="35" xfId="0" applyFont="1" applyFill="1" applyBorder="1" applyAlignment="1" applyProtection="1">
      <alignment horizontal="left" vertical="top"/>
      <protection locked="0"/>
    </xf>
    <xf numFmtId="0" fontId="2" fillId="7" borderId="26" xfId="0" applyFont="1" applyFill="1" applyBorder="1" applyAlignment="1" applyProtection="1">
      <alignment horizontal="left" vertical="top"/>
      <protection locked="0"/>
    </xf>
    <xf numFmtId="0" fontId="2" fillId="7" borderId="30" xfId="0" applyFont="1" applyFill="1" applyBorder="1" applyAlignment="1" applyProtection="1">
      <alignment horizontal="left" vertical="top"/>
      <protection locked="0"/>
    </xf>
    <xf numFmtId="0" fontId="2" fillId="7" borderId="31" xfId="0" applyFont="1" applyFill="1" applyBorder="1" applyAlignment="1" applyProtection="1">
      <alignment horizontal="left" vertical="top"/>
      <protection locked="0"/>
    </xf>
    <xf numFmtId="0" fontId="2" fillId="7" borderId="32" xfId="0" applyFont="1" applyFill="1" applyBorder="1" applyAlignment="1" applyProtection="1">
      <alignment horizontal="left" vertical="top"/>
      <protection locked="0"/>
    </xf>
    <xf numFmtId="0" fontId="2" fillId="7" borderId="33" xfId="0" applyFont="1" applyFill="1" applyBorder="1" applyAlignment="1" applyProtection="1">
      <alignment horizontal="left" vertical="top"/>
      <protection locked="0"/>
    </xf>
    <xf numFmtId="0" fontId="3" fillId="2" borderId="30" xfId="0" applyFont="1" applyFill="1" applyBorder="1" applyAlignment="1">
      <alignment horizontal="center" vertical="center" wrapText="1"/>
    </xf>
    <xf numFmtId="0" fontId="3" fillId="2" borderId="138" xfId="0" applyFont="1" applyFill="1" applyBorder="1" applyAlignment="1">
      <alignment horizontal="center" vertical="center" wrapText="1"/>
    </xf>
    <xf numFmtId="0" fontId="2" fillId="2" borderId="123" xfId="0" applyFont="1" applyFill="1" applyBorder="1" applyAlignment="1">
      <alignment horizontal="center" vertical="center"/>
    </xf>
    <xf numFmtId="0" fontId="2" fillId="2" borderId="124" xfId="0" applyFont="1" applyFill="1" applyBorder="1" applyAlignment="1">
      <alignment horizontal="center" vertical="center"/>
    </xf>
    <xf numFmtId="0" fontId="2" fillId="2" borderId="120" xfId="0" applyFont="1" applyFill="1" applyBorder="1" applyAlignment="1">
      <alignment horizontal="center" vertical="center"/>
    </xf>
    <xf numFmtId="0" fontId="3" fillId="2" borderId="121" xfId="0" applyFont="1" applyFill="1" applyBorder="1" applyAlignment="1">
      <alignment horizontal="center" vertical="center" wrapText="1"/>
    </xf>
    <xf numFmtId="0" fontId="3" fillId="2" borderId="123" xfId="0" applyFont="1" applyFill="1" applyBorder="1" applyAlignment="1">
      <alignment horizontal="center" vertical="center" wrapText="1"/>
    </xf>
    <xf numFmtId="0" fontId="3" fillId="2" borderId="120"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2" fillId="7" borderId="19" xfId="0" applyFont="1" applyFill="1" applyBorder="1" applyAlignment="1" applyProtection="1">
      <alignment horizontal="left" vertical="center"/>
      <protection locked="0"/>
    </xf>
    <xf numFmtId="0" fontId="3" fillId="2" borderId="24" xfId="0" applyFont="1" applyFill="1" applyBorder="1" applyAlignment="1">
      <alignment horizontal="center" vertical="center" wrapText="1"/>
    </xf>
    <xf numFmtId="0" fontId="18" fillId="7" borderId="2" xfId="0" applyFont="1" applyFill="1" applyBorder="1" applyAlignment="1" applyProtection="1">
      <alignment horizontal="center" vertical="center"/>
      <protection locked="0"/>
    </xf>
    <xf numFmtId="0" fontId="18" fillId="7" borderId="3" xfId="0" applyFont="1" applyFill="1" applyBorder="1" applyAlignment="1" applyProtection="1">
      <alignment horizontal="center" vertical="center"/>
      <protection locked="0"/>
    </xf>
    <xf numFmtId="0" fontId="18" fillId="6" borderId="4" xfId="0" applyFont="1" applyFill="1" applyBorder="1" applyAlignment="1">
      <alignment horizontal="center" vertical="center"/>
    </xf>
    <xf numFmtId="0" fontId="18" fillId="6" borderId="9" xfId="0" applyFont="1" applyFill="1" applyBorder="1" applyAlignment="1">
      <alignment horizontal="center" vertical="center"/>
    </xf>
    <xf numFmtId="0" fontId="8" fillId="2" borderId="0" xfId="0" applyFont="1" applyFill="1" applyAlignment="1">
      <alignment horizontal="left" vertical="top"/>
    </xf>
    <xf numFmtId="0" fontId="18" fillId="2" borderId="7" xfId="0" applyFont="1" applyFill="1" applyBorder="1" applyAlignment="1">
      <alignment vertical="center" wrapText="1"/>
    </xf>
    <xf numFmtId="0" fontId="18" fillId="2" borderId="10" xfId="0" applyFont="1" applyFill="1" applyBorder="1" applyAlignment="1">
      <alignment vertical="center" wrapText="1"/>
    </xf>
    <xf numFmtId="0" fontId="18" fillId="2" borderId="4" xfId="0" applyFont="1" applyFill="1" applyBorder="1" applyAlignment="1">
      <alignment vertical="center" wrapText="1"/>
    </xf>
    <xf numFmtId="0" fontId="18" fillId="2" borderId="8" xfId="0" applyFont="1" applyFill="1" applyBorder="1" applyAlignment="1">
      <alignment vertical="center" wrapText="1"/>
    </xf>
    <xf numFmtId="0" fontId="18" fillId="2" borderId="11" xfId="0" applyFont="1" applyFill="1" applyBorder="1" applyAlignment="1">
      <alignment vertical="center" wrapText="1"/>
    </xf>
    <xf numFmtId="0" fontId="18" fillId="2" borderId="9" xfId="0" applyFont="1" applyFill="1" applyBorder="1" applyAlignment="1">
      <alignment vertical="center" wrapText="1"/>
    </xf>
    <xf numFmtId="0" fontId="31" fillId="5" borderId="12" xfId="0" applyFont="1" applyFill="1" applyBorder="1" applyAlignment="1">
      <alignment horizontal="left" vertical="top" wrapText="1"/>
    </xf>
    <xf numFmtId="0" fontId="31" fillId="5" borderId="13" xfId="0" applyFont="1" applyFill="1" applyBorder="1" applyAlignment="1">
      <alignment horizontal="left" vertical="top" wrapText="1"/>
    </xf>
    <xf numFmtId="166" fontId="2" fillId="7" borderId="7" xfId="0" applyNumberFormat="1" applyFont="1" applyFill="1" applyBorder="1" applyAlignment="1" applyProtection="1">
      <alignment horizontal="center" vertical="center"/>
      <protection locked="0"/>
    </xf>
    <xf numFmtId="166" fontId="2" fillId="7" borderId="4" xfId="0" applyNumberFormat="1" applyFont="1" applyFill="1" applyBorder="1" applyAlignment="1" applyProtection="1">
      <alignment horizontal="center" vertical="center"/>
      <protection locked="0"/>
    </xf>
    <xf numFmtId="166" fontId="2" fillId="7" borderId="8" xfId="0" applyNumberFormat="1" applyFont="1" applyFill="1" applyBorder="1" applyAlignment="1" applyProtection="1">
      <alignment horizontal="center" vertical="center"/>
      <protection locked="0"/>
    </xf>
    <xf numFmtId="166" fontId="2" fillId="7" borderId="9" xfId="0" applyNumberFormat="1" applyFont="1" applyFill="1" applyBorder="1" applyAlignment="1" applyProtection="1">
      <alignment horizontal="center" vertical="center"/>
      <protection locked="0"/>
    </xf>
    <xf numFmtId="9" fontId="2" fillId="4" borderId="7" xfId="0" applyNumberFormat="1" applyFont="1" applyFill="1" applyBorder="1" applyAlignment="1">
      <alignment horizontal="center" vertical="center"/>
    </xf>
    <xf numFmtId="9" fontId="2" fillId="4" borderId="4" xfId="0" applyNumberFormat="1" applyFont="1" applyFill="1" applyBorder="1" applyAlignment="1">
      <alignment horizontal="center" vertical="center"/>
    </xf>
    <xf numFmtId="9" fontId="2" fillId="4" borderId="8" xfId="0" applyNumberFormat="1" applyFont="1" applyFill="1" applyBorder="1" applyAlignment="1">
      <alignment horizontal="center" vertical="center"/>
    </xf>
    <xf numFmtId="9" fontId="2" fillId="4" borderId="9" xfId="0" applyNumberFormat="1" applyFont="1" applyFill="1" applyBorder="1" applyAlignment="1">
      <alignment horizontal="center" vertical="center"/>
    </xf>
    <xf numFmtId="0" fontId="114" fillId="2" borderId="0" xfId="0" quotePrefix="1" applyFont="1" applyFill="1" applyAlignment="1">
      <alignment horizontal="left" vertical="top"/>
    </xf>
    <xf numFmtId="0" fontId="28" fillId="2" borderId="5"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2" borderId="5"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6" xfId="0" applyFont="1" applyFill="1" applyBorder="1" applyAlignment="1">
      <alignment horizontal="center" vertical="center"/>
    </xf>
    <xf numFmtId="0" fontId="25" fillId="2" borderId="0" xfId="0" applyFont="1" applyFill="1" applyAlignment="1">
      <alignment horizontal="left" vertical="top" wrapText="1"/>
    </xf>
    <xf numFmtId="0" fontId="115" fillId="2" borderId="0" xfId="0" applyFont="1" applyFill="1" applyAlignment="1">
      <alignment horizontal="left" vertical="top" wrapText="1"/>
    </xf>
    <xf numFmtId="0" fontId="116" fillId="2" borderId="0" xfId="0" applyFont="1" applyFill="1" applyAlignment="1">
      <alignment horizontal="left" vertical="top" wrapText="1"/>
    </xf>
    <xf numFmtId="0" fontId="28" fillId="2" borderId="0" xfId="0" applyFont="1" applyFill="1" applyAlignment="1">
      <alignment horizontal="left" vertical="center"/>
    </xf>
    <xf numFmtId="166" fontId="116" fillId="2" borderId="0" xfId="0" applyNumberFormat="1" applyFont="1" applyFill="1" applyAlignment="1">
      <alignment horizontal="left" vertical="top" wrapText="1"/>
    </xf>
    <xf numFmtId="0" fontId="2" fillId="2" borderId="140" xfId="0" applyFont="1" applyFill="1" applyBorder="1" applyAlignment="1">
      <alignment horizontal="left"/>
    </xf>
    <xf numFmtId="0" fontId="2" fillId="7" borderId="139" xfId="0" applyFont="1" applyFill="1" applyBorder="1" applyAlignment="1" applyProtection="1">
      <alignment horizontal="center" vertical="top"/>
      <protection locked="0"/>
    </xf>
    <xf numFmtId="0" fontId="18" fillId="7" borderId="1" xfId="0" applyFont="1" applyFill="1" applyBorder="1" applyAlignment="1" applyProtection="1">
      <alignment horizontal="left" vertical="center"/>
      <protection locked="0"/>
    </xf>
    <xf numFmtId="0" fontId="2" fillId="7" borderId="1" xfId="0" applyFont="1" applyFill="1" applyBorder="1" applyAlignment="1" applyProtection="1">
      <alignment horizontal="left" vertical="center"/>
      <protection locked="0"/>
    </xf>
    <xf numFmtId="0" fontId="18" fillId="7" borderId="1" xfId="0" applyFont="1" applyFill="1" applyBorder="1" applyAlignment="1" applyProtection="1">
      <alignment horizontal="center" vertical="center"/>
      <protection locked="0"/>
    </xf>
    <xf numFmtId="0" fontId="18" fillId="2" borderId="1" xfId="0" applyFont="1" applyFill="1" applyBorder="1" applyAlignment="1">
      <alignment horizontal="center" vertical="center"/>
    </xf>
    <xf numFmtId="0" fontId="114" fillId="2" borderId="0" xfId="0" applyFont="1" applyFill="1" applyAlignment="1">
      <alignment horizontal="left" vertical="top"/>
    </xf>
    <xf numFmtId="0" fontId="28" fillId="2" borderId="2" xfId="0" applyFont="1" applyFill="1" applyBorder="1" applyAlignment="1">
      <alignment horizontal="center" vertical="center" wrapText="1"/>
    </xf>
    <xf numFmtId="0" fontId="28" fillId="2" borderId="14"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1" xfId="0" applyFont="1" applyFill="1" applyBorder="1" applyAlignment="1">
      <alignment horizontal="center" vertical="center"/>
    </xf>
    <xf numFmtId="9" fontId="2" fillId="4" borderId="1" xfId="0" applyNumberFormat="1" applyFont="1" applyFill="1" applyBorder="1" applyAlignment="1">
      <alignment horizontal="center" vertical="center"/>
    </xf>
    <xf numFmtId="0" fontId="2" fillId="2" borderId="11" xfId="0" applyFont="1" applyFill="1" applyBorder="1" applyAlignment="1">
      <alignment horizontal="left"/>
    </xf>
    <xf numFmtId="0" fontId="31" fillId="5" borderId="0" xfId="0" applyFont="1" applyFill="1" applyAlignment="1">
      <alignment horizontal="left" vertical="top" wrapText="1"/>
    </xf>
    <xf numFmtId="166" fontId="2" fillId="7" borderId="1" xfId="0" applyNumberFormat="1" applyFont="1" applyFill="1" applyBorder="1" applyAlignment="1" applyProtection="1">
      <alignment horizontal="center" vertical="center"/>
      <protection locked="0"/>
    </xf>
    <xf numFmtId="0" fontId="2" fillId="2" borderId="0" xfId="0" applyFont="1" applyFill="1" applyAlignment="1">
      <alignment vertical="top" wrapText="1"/>
    </xf>
    <xf numFmtId="0" fontId="36" fillId="6" borderId="0" xfId="0" applyFont="1" applyFill="1" applyAlignment="1">
      <alignment horizontal="center" vertical="center"/>
    </xf>
    <xf numFmtId="0" fontId="2" fillId="2" borderId="1" xfId="0" applyFont="1" applyFill="1" applyBorder="1" applyAlignment="1">
      <alignment horizontal="left"/>
    </xf>
    <xf numFmtId="0" fontId="2" fillId="2" borderId="1" xfId="0" applyFont="1" applyFill="1" applyBorder="1" applyAlignment="1">
      <alignment horizontal="left" vertical="center"/>
    </xf>
    <xf numFmtId="0" fontId="2" fillId="10" borderId="1" xfId="0" applyFont="1" applyFill="1" applyBorder="1" applyAlignment="1" applyProtection="1">
      <alignment horizontal="left"/>
      <protection locked="0"/>
    </xf>
    <xf numFmtId="0" fontId="2" fillId="10" borderId="2" xfId="0" applyFont="1" applyFill="1" applyBorder="1" applyAlignment="1" applyProtection="1">
      <alignment horizontal="center"/>
      <protection locked="0"/>
    </xf>
    <xf numFmtId="0" fontId="2" fillId="10" borderId="14" xfId="0" applyFont="1" applyFill="1" applyBorder="1" applyAlignment="1" applyProtection="1">
      <alignment horizontal="center"/>
      <protection locked="0"/>
    </xf>
    <xf numFmtId="0" fontId="2" fillId="10" borderId="3" xfId="0" applyFont="1" applyFill="1" applyBorder="1" applyAlignment="1" applyProtection="1">
      <alignment horizontal="center"/>
      <protection locked="0"/>
    </xf>
    <xf numFmtId="0" fontId="0" fillId="7" borderId="0" xfId="0" applyFill="1" applyAlignment="1">
      <alignment horizontal="left"/>
    </xf>
  </cellXfs>
  <cellStyles count="21">
    <cellStyle name="20 % - Akzent1 2" xfId="11" xr:uid="{00000000-0005-0000-0000-000000000000}"/>
    <cellStyle name="20 % - Akzent3 2" xfId="10" xr:uid="{00000000-0005-0000-0000-000001000000}"/>
    <cellStyle name="40 % - Akzent3 2" xfId="12" xr:uid="{00000000-0005-0000-0000-000002000000}"/>
    <cellStyle name="Dezimal 2" xfId="3" xr:uid="{00000000-0005-0000-0000-000003000000}"/>
    <cellStyle name="Dezimal 2 2" xfId="14" xr:uid="{00000000-0005-0000-0000-000004000000}"/>
    <cellStyle name="Dezimal 2 2 2" xfId="16" xr:uid="{00000000-0005-0000-0000-000005000000}"/>
    <cellStyle name="Dezimal 2 2 2 2" xfId="20" xr:uid="{00000000-0005-0000-0000-000006000000}"/>
    <cellStyle name="Dezimal 2 2 3" xfId="18" xr:uid="{00000000-0005-0000-0000-000007000000}"/>
    <cellStyle name="Hyperlink" xfId="6" builtinId="8"/>
    <cellStyle name="Komma 2" xfId="5" xr:uid="{00000000-0005-0000-0000-000008000000}"/>
    <cellStyle name="Komma 2 2" xfId="15" xr:uid="{00000000-0005-0000-0000-000009000000}"/>
    <cellStyle name="Komma 2 2 2" xfId="19" xr:uid="{00000000-0005-0000-0000-00000A000000}"/>
    <cellStyle name="Komma 2 3" xfId="17" xr:uid="{00000000-0005-0000-0000-00000B000000}"/>
    <cellStyle name="Normal" xfId="0" builtinId="0"/>
    <cellStyle name="Normal 2" xfId="4" xr:uid="{00000000-0005-0000-0000-00000D000000}"/>
    <cellStyle name="Normal 3" xfId="7" xr:uid="{00000000-0005-0000-0000-00000E000000}"/>
    <cellStyle name="Percent" xfId="8" builtinId="5"/>
    <cellStyle name="Standard 2" xfId="1" xr:uid="{00000000-0005-0000-0000-000011000000}"/>
    <cellStyle name="Standard 2 2" xfId="2" xr:uid="{00000000-0005-0000-0000-000012000000}"/>
    <cellStyle name="Standard 2 2 2" xfId="13" xr:uid="{00000000-0005-0000-0000-000013000000}"/>
    <cellStyle name="Standard 3" xfId="9" xr:uid="{00000000-0005-0000-0000-000014000000}"/>
  </cellStyles>
  <dxfs count="117">
    <dxf>
      <fill>
        <patternFill>
          <bgColor rgb="FFFF0000"/>
        </patternFill>
      </fill>
    </dxf>
    <dxf>
      <fill>
        <patternFill>
          <bgColor rgb="FFFF0000"/>
        </patternFill>
      </fill>
    </dxf>
    <dxf>
      <fill>
        <patternFill>
          <bgColor rgb="FFFF000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0000"/>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2"/>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b/>
        <i val="0"/>
        <color theme="9"/>
      </font>
      <fill>
        <patternFill>
          <bgColor theme="0" tint="-4.9989318521683403E-2"/>
        </patternFill>
      </fill>
    </dxf>
    <dxf>
      <font>
        <b/>
        <i val="0"/>
        <color theme="4"/>
      </font>
      <fill>
        <patternFill>
          <bgColor theme="0" tint="-4.9989318521683403E-2"/>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7C80"/>
      <color rgb="FFFF8B8B"/>
      <color rgb="FFCCE8EC"/>
      <color rgb="FF204E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image" Target="../media/image6.sv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10</xdr:col>
      <xdr:colOff>582226</xdr:colOff>
      <xdr:row>0</xdr:row>
      <xdr:rowOff>54768</xdr:rowOff>
    </xdr:from>
    <xdr:to>
      <xdr:col>13</xdr:col>
      <xdr:colOff>659661</xdr:colOff>
      <xdr:row>3</xdr:row>
      <xdr:rowOff>165893</xdr:rowOff>
    </xdr:to>
    <xdr:pic>
      <xdr:nvPicPr>
        <xdr:cNvPr id="2" name="Grafik 2" descr="Logo: International Climate Initiative (IKI)">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8354626" y="54768"/>
          <a:ext cx="2401535" cy="644525"/>
        </a:xfrm>
        <a:prstGeom prst="rect">
          <a:avLst/>
        </a:prstGeom>
      </xdr:spPr>
    </xdr:pic>
    <xdr:clientData/>
  </xdr:twoCellAnchor>
  <xdr:twoCellAnchor editAs="oneCell">
    <xdr:from>
      <xdr:col>1</xdr:col>
      <xdr:colOff>1589</xdr:colOff>
      <xdr:row>0</xdr:row>
      <xdr:rowOff>61118</xdr:rowOff>
    </xdr:from>
    <xdr:to>
      <xdr:col>3</xdr:col>
      <xdr:colOff>549278</xdr:colOff>
      <xdr:row>4</xdr:row>
      <xdr:rowOff>793</xdr:rowOff>
    </xdr:to>
    <xdr:pic>
      <xdr:nvPicPr>
        <xdr:cNvPr id="3" name="Grafik 3" descr="Logo: Zukunft, Umwelt, Gesellschaft (ZUG)">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31747</xdr:colOff>
      <xdr:row>4</xdr:row>
      <xdr:rowOff>792</xdr:rowOff>
    </xdr:to>
    <xdr:pic>
      <xdr:nvPicPr>
        <xdr:cNvPr id="2" name="Grafik 2" descr="Logo: International Climate Initiative (IKI)">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6160" y="61118"/>
          <a:ext cx="2064432" cy="655410"/>
        </a:xfrm>
        <a:prstGeom prst="rect">
          <a:avLst/>
        </a:prstGeom>
      </xdr:spPr>
    </xdr:pic>
    <xdr:clientData/>
  </xdr:twoCellAnchor>
  <xdr:twoCellAnchor editAs="oneCell">
    <xdr:from>
      <xdr:col>16</xdr:col>
      <xdr:colOff>490698</xdr:colOff>
      <xdr:row>27</xdr:row>
      <xdr:rowOff>173705</xdr:rowOff>
    </xdr:from>
    <xdr:to>
      <xdr:col>17</xdr:col>
      <xdr:colOff>0</xdr:colOff>
      <xdr:row>30</xdr:row>
      <xdr:rowOff>0</xdr:rowOff>
    </xdr:to>
    <xdr:pic>
      <xdr:nvPicPr>
        <xdr:cNvPr id="9" name="Grafik 8" descr="Information">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3"/>
        <a:srcRect/>
        <a:stretch/>
      </xdr:blipFill>
      <xdr:spPr>
        <a:xfrm>
          <a:off x="13901898" y="5012405"/>
          <a:ext cx="347502" cy="359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15</xdr:row>
      <xdr:rowOff>0</xdr:rowOff>
    </xdr:from>
    <xdr:to>
      <xdr:col>1</xdr:col>
      <xdr:colOff>765108</xdr:colOff>
      <xdr:row>17</xdr:row>
      <xdr:rowOff>8577</xdr:rowOff>
    </xdr:to>
    <xdr:pic>
      <xdr:nvPicPr>
        <xdr:cNvPr id="4" name="Grafik 3" descr="Information">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a:stretch/>
      </xdr:blipFill>
      <xdr:spPr>
        <a:xfrm>
          <a:off x="1257300" y="2692400"/>
          <a:ext cx="346008" cy="364177"/>
        </a:xfrm>
        <a:prstGeom prst="rect">
          <a:avLst/>
        </a:prstGeom>
      </xdr:spPr>
    </xdr:pic>
    <xdr:clientData/>
  </xdr:twoCellAnchor>
  <xdr:twoCellAnchor editAs="oneCell">
    <xdr:from>
      <xdr:col>18</xdr:col>
      <xdr:colOff>476250</xdr:colOff>
      <xdr:row>116</xdr:row>
      <xdr:rowOff>150812</xdr:rowOff>
    </xdr:from>
    <xdr:to>
      <xdr:col>18</xdr:col>
      <xdr:colOff>822258</xdr:colOff>
      <xdr:row>118</xdr:row>
      <xdr:rowOff>143514</xdr:rowOff>
    </xdr:to>
    <xdr:pic>
      <xdr:nvPicPr>
        <xdr:cNvPr id="5" name="Grafik 4" descr="Information">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3"/>
        <a:srcRect/>
        <a:stretch/>
      </xdr:blipFill>
      <xdr:spPr>
        <a:xfrm>
          <a:off x="15621000" y="20708937"/>
          <a:ext cx="346008" cy="3578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18</xdr:col>
      <xdr:colOff>476250</xdr:colOff>
      <xdr:row>91</xdr:row>
      <xdr:rowOff>150812</xdr:rowOff>
    </xdr:from>
    <xdr:to>
      <xdr:col>18</xdr:col>
      <xdr:colOff>822258</xdr:colOff>
      <xdr:row>93</xdr:row>
      <xdr:rowOff>143514</xdr:rowOff>
    </xdr:to>
    <xdr:pic>
      <xdr:nvPicPr>
        <xdr:cNvPr id="4" name="Grafik 3" descr="Information">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a:stretch/>
      </xdr:blipFill>
      <xdr:spPr>
        <a:xfrm>
          <a:off x="15563850" y="21016912"/>
          <a:ext cx="346008" cy="3610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14</xdr:col>
      <xdr:colOff>488950</xdr:colOff>
      <xdr:row>19</xdr:row>
      <xdr:rowOff>152400</xdr:rowOff>
    </xdr:from>
    <xdr:to>
      <xdr:col>14</xdr:col>
      <xdr:colOff>829542</xdr:colOff>
      <xdr:row>21</xdr:row>
      <xdr:rowOff>156682</xdr:rowOff>
    </xdr:to>
    <xdr:pic>
      <xdr:nvPicPr>
        <xdr:cNvPr id="4" name="Grafik 3" descr="Information">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srcRect/>
        <a:stretch/>
      </xdr:blipFill>
      <xdr:spPr>
        <a:xfrm>
          <a:off x="12223750" y="3556000"/>
          <a:ext cx="340592" cy="3725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14</xdr:col>
      <xdr:colOff>1032805</xdr:colOff>
      <xdr:row>4</xdr:row>
      <xdr:rowOff>2909</xdr:rowOff>
    </xdr:to>
    <xdr:pic>
      <xdr:nvPicPr>
        <xdr:cNvPr id="2" name="Grafik 2" descr="Logo: International Climate Initiative (IKI)">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2</xdr:col>
      <xdr:colOff>1233584</xdr:colOff>
      <xdr:row>4</xdr:row>
      <xdr:rowOff>2909</xdr:rowOff>
    </xdr:to>
    <xdr:pic>
      <xdr:nvPicPr>
        <xdr:cNvPr id="3" name="Grafik 3" descr="Logo: Zukunft, Umwelt, Gesellschaft (ZUG)">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18</xdr:row>
      <xdr:rowOff>0</xdr:rowOff>
    </xdr:from>
    <xdr:to>
      <xdr:col>1</xdr:col>
      <xdr:colOff>765108</xdr:colOff>
      <xdr:row>19</xdr:row>
      <xdr:rowOff>160977</xdr:rowOff>
    </xdr:to>
    <xdr:pic>
      <xdr:nvPicPr>
        <xdr:cNvPr id="4" name="Grafik 3" descr="Information">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3"/>
        <a:srcRect/>
        <a:stretch/>
      </xdr:blipFill>
      <xdr:spPr>
        <a:xfrm>
          <a:off x="1257300" y="2692400"/>
          <a:ext cx="346008" cy="364177"/>
        </a:xfrm>
        <a:prstGeom prst="rect">
          <a:avLst/>
        </a:prstGeom>
      </xdr:spPr>
    </xdr:pic>
    <xdr:clientData/>
  </xdr:twoCellAnchor>
  <xdr:twoCellAnchor editAs="oneCell">
    <xdr:from>
      <xdr:col>5</xdr:col>
      <xdr:colOff>1190625</xdr:colOff>
      <xdr:row>114</xdr:row>
      <xdr:rowOff>152400</xdr:rowOff>
    </xdr:from>
    <xdr:to>
      <xdr:col>6</xdr:col>
      <xdr:colOff>22158</xdr:colOff>
      <xdr:row>116</xdr:row>
      <xdr:rowOff>151452</xdr:rowOff>
    </xdr:to>
    <xdr:pic>
      <xdr:nvPicPr>
        <xdr:cNvPr id="9" name="Grafik 8" descr="Information">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3"/>
        <a:srcRect/>
        <a:stretch/>
      </xdr:blipFill>
      <xdr:spPr>
        <a:xfrm>
          <a:off x="7409089" y="19773900"/>
          <a:ext cx="341926" cy="366445"/>
        </a:xfrm>
        <a:prstGeom prst="rect">
          <a:avLst/>
        </a:prstGeom>
      </xdr:spPr>
    </xdr:pic>
    <xdr:clientData/>
  </xdr:twoCellAnchor>
  <xdr:oneCellAnchor>
    <xdr:from>
      <xdr:col>5</xdr:col>
      <xdr:colOff>1190625</xdr:colOff>
      <xdr:row>139</xdr:row>
      <xdr:rowOff>152400</xdr:rowOff>
    </xdr:from>
    <xdr:ext cx="341926" cy="366445"/>
    <xdr:pic>
      <xdr:nvPicPr>
        <xdr:cNvPr id="10" name="Grafik 9" descr="Information">
          <a:extLst>
            <a:ext uri="{FF2B5EF4-FFF2-40B4-BE49-F238E27FC236}">
              <a16:creationId xmlns:a16="http://schemas.microsoft.com/office/drawing/2014/main" id="{00000000-0008-0000-0D00-00000A000000}"/>
            </a:ext>
          </a:extLst>
        </xdr:cNvPr>
        <xdr:cNvPicPr>
          <a:picLocks noChangeAspect="1"/>
        </xdr:cNvPicPr>
      </xdr:nvPicPr>
      <xdr:blipFill rotWithShape="1">
        <a:blip xmlns:r="http://schemas.openxmlformats.org/officeDocument/2006/relationships" r:embed="rId3"/>
        <a:srcRect/>
        <a:stretch/>
      </xdr:blipFill>
      <xdr:spPr>
        <a:xfrm>
          <a:off x="7409089" y="19773900"/>
          <a:ext cx="341926" cy="366445"/>
        </a:xfrm>
        <a:prstGeom prst="rect">
          <a:avLst/>
        </a:prstGeom>
      </xdr:spPr>
    </xdr:pic>
    <xdr:clientData/>
  </xdr:oneCellAnchor>
  <xdr:oneCellAnchor>
    <xdr:from>
      <xdr:col>9</xdr:col>
      <xdr:colOff>195942</xdr:colOff>
      <xdr:row>134</xdr:row>
      <xdr:rowOff>114300</xdr:rowOff>
    </xdr:from>
    <xdr:ext cx="272510" cy="294953"/>
    <xdr:sp macro="" textlink="">
      <xdr:nvSpPr>
        <xdr:cNvPr id="12" name="Textfeld 11" descr="Field">
          <a:extLst>
            <a:ext uri="{FF2B5EF4-FFF2-40B4-BE49-F238E27FC236}">
              <a16:creationId xmlns:a16="http://schemas.microsoft.com/office/drawing/2014/main" id="{00000000-0008-0000-0D00-00000C000000}"/>
            </a:ext>
          </a:extLst>
        </xdr:cNvPr>
        <xdr:cNvSpPr txBox="1"/>
      </xdr:nvSpPr>
      <xdr:spPr>
        <a:xfrm>
          <a:off x="12455978" y="23151193"/>
          <a:ext cx="272510" cy="294953"/>
        </a:xfrm>
        <a:prstGeom prst="rect">
          <a:avLst/>
        </a:prstGeom>
        <a:noFill/>
      </xdr:spPr>
      <xdr:txBody>
        <a:bodyPr vertOverflow="clip" horzOverflow="clip" wrap="none" lIns="0" tIns="0" rIns="0" bIns="0" rtlCol="0" anchor="t" anchorCtr="0">
          <a:spAutoFit/>
        </a:bodyPr>
        <a:lstStyle/>
        <a:p>
          <a:pPr marL="269875" indent="-269875" algn="l" defTabSz="914400" rtl="0" eaLnBrk="1" latinLnBrk="0" hangingPunct="1">
            <a:lnSpc>
              <a:spcPct val="100000"/>
            </a:lnSpc>
            <a:spcBef>
              <a:spcPts val="600"/>
            </a:spcBef>
            <a:buClr>
              <a:schemeClr val="tx2"/>
            </a:buClr>
            <a:buFont typeface="Wingdings 2" panose="05020102010507070707" pitchFamily="18" charset="2"/>
            <a:buChar char=""/>
          </a:pPr>
          <a:endParaRPr lang="de-DE" sz="2000" kern="1200" dirty="0" err="1">
            <a:solidFill>
              <a:schemeClr val="tx1"/>
            </a:solidFill>
            <a:latin typeface="+mn-lt"/>
            <a:ea typeface="+mn-ea"/>
            <a:cs typeface="+mn-cs"/>
          </a:endParaRPr>
        </a:p>
      </xdr:txBody>
    </xdr:sp>
    <xdr:clientData/>
  </xdr:oneCellAnchor>
  <xdr:oneCellAnchor>
    <xdr:from>
      <xdr:col>1</xdr:col>
      <xdr:colOff>497417</xdr:colOff>
      <xdr:row>264</xdr:row>
      <xdr:rowOff>0</xdr:rowOff>
    </xdr:from>
    <xdr:ext cx="341926" cy="366445"/>
    <xdr:pic>
      <xdr:nvPicPr>
        <xdr:cNvPr id="14" name="Grafik 13" descr="Information">
          <a:extLst>
            <a:ext uri="{FF2B5EF4-FFF2-40B4-BE49-F238E27FC236}">
              <a16:creationId xmlns:a16="http://schemas.microsoft.com/office/drawing/2014/main" id="{00000000-0008-0000-0D00-00000E000000}"/>
            </a:ext>
          </a:extLst>
        </xdr:cNvPr>
        <xdr:cNvPicPr>
          <a:picLocks noChangeAspect="1"/>
        </xdr:cNvPicPr>
      </xdr:nvPicPr>
      <xdr:blipFill rotWithShape="1">
        <a:blip xmlns:r="http://schemas.openxmlformats.org/officeDocument/2006/relationships" r:embed="rId3"/>
        <a:srcRect/>
        <a:stretch/>
      </xdr:blipFill>
      <xdr:spPr>
        <a:xfrm>
          <a:off x="1333500" y="28522083"/>
          <a:ext cx="341926" cy="366445"/>
        </a:xfrm>
        <a:prstGeom prst="rect">
          <a:avLst/>
        </a:prstGeom>
      </xdr:spPr>
    </xdr:pic>
    <xdr:clientData/>
  </xdr:oneCellAnchor>
  <xdr:oneCellAnchor>
    <xdr:from>
      <xdr:col>3</xdr:col>
      <xdr:colOff>1172883</xdr:colOff>
      <xdr:row>168</xdr:row>
      <xdr:rowOff>89647</xdr:rowOff>
    </xdr:from>
    <xdr:ext cx="341926" cy="366445"/>
    <xdr:pic>
      <xdr:nvPicPr>
        <xdr:cNvPr id="13" name="Grafik 12" descr="Information">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3"/>
        <a:srcRect/>
        <a:stretch/>
      </xdr:blipFill>
      <xdr:spPr>
        <a:xfrm>
          <a:off x="4355354" y="30973059"/>
          <a:ext cx="341926" cy="366445"/>
        </a:xfrm>
        <a:prstGeom prst="rect">
          <a:avLst/>
        </a:prstGeom>
      </xdr:spPr>
    </xdr:pic>
    <xdr:clientData/>
  </xdr:oneCellAnchor>
  <xdr:oneCellAnchor>
    <xdr:from>
      <xdr:col>8</xdr:col>
      <xdr:colOff>1172882</xdr:colOff>
      <xdr:row>183</xdr:row>
      <xdr:rowOff>134472</xdr:rowOff>
    </xdr:from>
    <xdr:ext cx="341926" cy="366445"/>
    <xdr:pic>
      <xdr:nvPicPr>
        <xdr:cNvPr id="15" name="Grafik 14" descr="Information">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3"/>
        <a:srcRect/>
        <a:stretch/>
      </xdr:blipFill>
      <xdr:spPr>
        <a:xfrm>
          <a:off x="11900647" y="33528001"/>
          <a:ext cx="341926" cy="366445"/>
        </a:xfrm>
        <a:prstGeom prst="rect">
          <a:avLst/>
        </a:prstGeom>
      </xdr:spPr>
    </xdr:pic>
    <xdr:clientData/>
  </xdr:oneCellAnchor>
  <xdr:oneCellAnchor>
    <xdr:from>
      <xdr:col>3</xdr:col>
      <xdr:colOff>1172883</xdr:colOff>
      <xdr:row>221</xdr:row>
      <xdr:rowOff>89647</xdr:rowOff>
    </xdr:from>
    <xdr:ext cx="341926" cy="366445"/>
    <xdr:pic>
      <xdr:nvPicPr>
        <xdr:cNvPr id="16" name="Grafik 15" descr="Information">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3"/>
        <a:srcRect/>
        <a:stretch/>
      </xdr:blipFill>
      <xdr:spPr>
        <a:xfrm>
          <a:off x="4355354" y="31331647"/>
          <a:ext cx="341926" cy="36644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592662</xdr:colOff>
      <xdr:row>4</xdr:row>
      <xdr:rowOff>2909</xdr:rowOff>
    </xdr:to>
    <xdr:pic>
      <xdr:nvPicPr>
        <xdr:cNvPr id="2" name="Grafik 2" descr="Logo: International Climate Initiative (IKI)">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oneCellAnchor>
    <xdr:from>
      <xdr:col>1</xdr:col>
      <xdr:colOff>497417</xdr:colOff>
      <xdr:row>81</xdr:row>
      <xdr:rowOff>0</xdr:rowOff>
    </xdr:from>
    <xdr:ext cx="341926" cy="366445"/>
    <xdr:pic>
      <xdr:nvPicPr>
        <xdr:cNvPr id="4" name="Grafik 3" descr="Information">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3"/>
        <a:srcRect/>
        <a:stretch/>
      </xdr:blipFill>
      <xdr:spPr>
        <a:xfrm>
          <a:off x="1335617" y="36772850"/>
          <a:ext cx="341926" cy="366445"/>
        </a:xfrm>
        <a:prstGeom prst="rect">
          <a:avLst/>
        </a:prstGeom>
      </xdr:spPr>
    </xdr:pic>
    <xdr:clientData/>
  </xdr:oneCellAnchor>
  <xdr:twoCellAnchor editAs="oneCell">
    <xdr:from>
      <xdr:col>1</xdr:col>
      <xdr:colOff>419100</xdr:colOff>
      <xdr:row>15</xdr:row>
      <xdr:rowOff>0</xdr:rowOff>
    </xdr:from>
    <xdr:to>
      <xdr:col>1</xdr:col>
      <xdr:colOff>765108</xdr:colOff>
      <xdr:row>16</xdr:row>
      <xdr:rowOff>160977</xdr:rowOff>
    </xdr:to>
    <xdr:pic>
      <xdr:nvPicPr>
        <xdr:cNvPr id="5" name="Grafik 4" descr="Information">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srcRect/>
        <a:stretch/>
      </xdr:blipFill>
      <xdr:spPr>
        <a:xfrm>
          <a:off x="1257300" y="3657600"/>
          <a:ext cx="346008" cy="33877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2909</xdr:rowOff>
    </xdr:to>
    <xdr:pic>
      <xdr:nvPicPr>
        <xdr:cNvPr id="2" name="Grafik 2" descr="Logo: International Climate Initiative (IKI)">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52991"/>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107946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447678</xdr:colOff>
      <xdr:row>4</xdr:row>
      <xdr:rowOff>792</xdr:rowOff>
    </xdr:to>
    <xdr:pic>
      <xdr:nvPicPr>
        <xdr:cNvPr id="3" name="Grafik 3" descr="Logo: Zukunft, Umwelt, Gesellschaft (ZUG)">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793</xdr:rowOff>
    </xdr:to>
    <xdr:pic>
      <xdr:nvPicPr>
        <xdr:cNvPr id="3" name="Grafik 2" descr="Logo: International Climate Initiative (IKI)">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72809" y="61118"/>
          <a:ext cx="2420937" cy="63500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793</xdr:rowOff>
    </xdr:to>
    <xdr:pic>
      <xdr:nvPicPr>
        <xdr:cNvPr id="4" name="Grafik 3" descr="Logo: Zukunft, Umwelt, Gesellschaft (ZUG)">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7672" y="61118"/>
          <a:ext cx="2067456" cy="650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793291</xdr:colOff>
      <xdr:row>4</xdr:row>
      <xdr:rowOff>793</xdr:rowOff>
    </xdr:to>
    <xdr:pic>
      <xdr:nvPicPr>
        <xdr:cNvPr id="3" name="Grafik 2" descr="Logo: International Climate Initiative (IKI)">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2</xdr:col>
      <xdr:colOff>1230316</xdr:colOff>
      <xdr:row>4</xdr:row>
      <xdr:rowOff>793</xdr:rowOff>
    </xdr:to>
    <xdr:pic>
      <xdr:nvPicPr>
        <xdr:cNvPr id="4" name="Grafik 3" descr="Logo: Zukunft, Umwelt, Gesellschaft (ZUG)">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13</xdr:col>
      <xdr:colOff>507154</xdr:colOff>
      <xdr:row>53</xdr:row>
      <xdr:rowOff>0</xdr:rowOff>
    </xdr:from>
    <xdr:to>
      <xdr:col>14</xdr:col>
      <xdr:colOff>0</xdr:colOff>
      <xdr:row>54</xdr:row>
      <xdr:rowOff>136524</xdr:rowOff>
    </xdr:to>
    <xdr:pic>
      <xdr:nvPicPr>
        <xdr:cNvPr id="6" name="Grafik 5" descr="Informationen Silhouette">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63071" y="15240000"/>
          <a:ext cx="328929" cy="336549"/>
        </a:xfrm>
        <a:prstGeom prst="rect">
          <a:avLst/>
        </a:prstGeom>
      </xdr:spPr>
    </xdr:pic>
    <xdr:clientData/>
  </xdr:twoCellAnchor>
  <xdr:twoCellAnchor editAs="oneCell">
    <xdr:from>
      <xdr:col>13</xdr:col>
      <xdr:colOff>507154</xdr:colOff>
      <xdr:row>102</xdr:row>
      <xdr:rowOff>0</xdr:rowOff>
    </xdr:from>
    <xdr:to>
      <xdr:col>14</xdr:col>
      <xdr:colOff>0</xdr:colOff>
      <xdr:row>103</xdr:row>
      <xdr:rowOff>153670</xdr:rowOff>
    </xdr:to>
    <xdr:pic>
      <xdr:nvPicPr>
        <xdr:cNvPr id="9" name="Grafik 8" descr="Informationen Silhouette">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63071" y="24077083"/>
          <a:ext cx="328929" cy="344170"/>
        </a:xfrm>
        <a:prstGeom prst="rect">
          <a:avLst/>
        </a:prstGeom>
      </xdr:spPr>
    </xdr:pic>
    <xdr:clientData/>
  </xdr:twoCellAnchor>
  <xdr:twoCellAnchor editAs="oneCell">
    <xdr:from>
      <xdr:col>13</xdr:col>
      <xdr:colOff>491914</xdr:colOff>
      <xdr:row>15</xdr:row>
      <xdr:rowOff>0</xdr:rowOff>
    </xdr:from>
    <xdr:to>
      <xdr:col>14</xdr:col>
      <xdr:colOff>0</xdr:colOff>
      <xdr:row>15</xdr:row>
      <xdr:rowOff>359064</xdr:rowOff>
    </xdr:to>
    <xdr:pic>
      <xdr:nvPicPr>
        <xdr:cNvPr id="10" name="Grafik 9" descr="Informationen Silhouette">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47831" y="2751667"/>
          <a:ext cx="344169" cy="3513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0</xdr:col>
      <xdr:colOff>566617</xdr:colOff>
      <xdr:row>117</xdr:row>
      <xdr:rowOff>166077</xdr:rowOff>
    </xdr:from>
    <xdr:to>
      <xdr:col>0</xdr:col>
      <xdr:colOff>818956</xdr:colOff>
      <xdr:row>119</xdr:row>
      <xdr:rowOff>78155</xdr:rowOff>
    </xdr:to>
    <xdr:pic>
      <xdr:nvPicPr>
        <xdr:cNvPr id="5" name="Grafik 4" descr="Informationen Silhouett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1971000"/>
          <a:ext cx="263769" cy="263769"/>
        </a:xfrm>
        <a:prstGeom prst="rect">
          <a:avLst/>
        </a:prstGeom>
      </xdr:spPr>
    </xdr:pic>
    <xdr:clientData/>
  </xdr:twoCellAnchor>
  <xdr:twoCellAnchor editAs="oneCell">
    <xdr:from>
      <xdr:col>0</xdr:col>
      <xdr:colOff>586154</xdr:colOff>
      <xdr:row>185</xdr:row>
      <xdr:rowOff>156308</xdr:rowOff>
    </xdr:from>
    <xdr:to>
      <xdr:col>1</xdr:col>
      <xdr:colOff>15484</xdr:colOff>
      <xdr:row>187</xdr:row>
      <xdr:rowOff>56954</xdr:rowOff>
    </xdr:to>
    <xdr:pic>
      <xdr:nvPicPr>
        <xdr:cNvPr id="6" name="Grafik 5" descr="Informationen Silhouett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3664770"/>
          <a:ext cx="263769" cy="263769"/>
        </a:xfrm>
        <a:prstGeom prst="rect">
          <a:avLst/>
        </a:prstGeom>
      </xdr:spPr>
    </xdr:pic>
    <xdr:clientData/>
  </xdr:twoCellAnchor>
  <xdr:twoCellAnchor editAs="oneCell">
    <xdr:from>
      <xdr:col>0</xdr:col>
      <xdr:colOff>595924</xdr:colOff>
      <xdr:row>258</xdr:row>
      <xdr:rowOff>0</xdr:rowOff>
    </xdr:from>
    <xdr:to>
      <xdr:col>1</xdr:col>
      <xdr:colOff>19539</xdr:colOff>
      <xdr:row>259</xdr:row>
      <xdr:rowOff>95544</xdr:rowOff>
    </xdr:to>
    <xdr:pic>
      <xdr:nvPicPr>
        <xdr:cNvPr id="7" name="Grafik 6" descr="Informationen Silhouette">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7595692"/>
          <a:ext cx="263769" cy="263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2193584" y="61118"/>
          <a:ext cx="239871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500-000003000000}"/>
            </a:ext>
            <a:ext uri="{147F2762-F138-4A5C-976F-8EAC2B608ADB}">
              <a16:predDERef xmlns:a16="http://schemas.microsoft.com/office/drawing/2014/main" pred="{9E72B599-B7A1-46E4-9C6D-0CD08812D90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116</xdr:row>
      <xdr:rowOff>166077</xdr:rowOff>
    </xdr:from>
    <xdr:to>
      <xdr:col>0</xdr:col>
      <xdr:colOff>818956</xdr:colOff>
      <xdr:row>118</xdr:row>
      <xdr:rowOff>78154</xdr:rowOff>
    </xdr:to>
    <xdr:pic>
      <xdr:nvPicPr>
        <xdr:cNvPr id="4" name="Grafik 4" descr="Informationen Silhouette">
          <a:extLst>
            <a:ext uri="{FF2B5EF4-FFF2-40B4-BE49-F238E27FC236}">
              <a16:creationId xmlns:a16="http://schemas.microsoft.com/office/drawing/2014/main" id="{00000000-0008-0000-0500-000004000000}"/>
            </a:ext>
            <a:ext uri="{147F2762-F138-4A5C-976F-8EAC2B608ADB}">
              <a16:predDERef xmlns:a16="http://schemas.microsoft.com/office/drawing/2014/main" pred="{A87EEC2A-61DE-411A-926F-3013BB9309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025702"/>
          <a:ext cx="263769" cy="254977"/>
        </a:xfrm>
        <a:prstGeom prst="rect">
          <a:avLst/>
        </a:prstGeom>
      </xdr:spPr>
    </xdr:pic>
    <xdr:clientData/>
  </xdr:twoCellAnchor>
  <xdr:twoCellAnchor editAs="oneCell">
    <xdr:from>
      <xdr:col>0</xdr:col>
      <xdr:colOff>586154</xdr:colOff>
      <xdr:row>181</xdr:row>
      <xdr:rowOff>156308</xdr:rowOff>
    </xdr:from>
    <xdr:to>
      <xdr:col>1</xdr:col>
      <xdr:colOff>15484</xdr:colOff>
      <xdr:row>183</xdr:row>
      <xdr:rowOff>56955</xdr:rowOff>
    </xdr:to>
    <xdr:pic>
      <xdr:nvPicPr>
        <xdr:cNvPr id="5" name="Grafik 5" descr="Informationen Silhouette">
          <a:extLst>
            <a:ext uri="{FF2B5EF4-FFF2-40B4-BE49-F238E27FC236}">
              <a16:creationId xmlns:a16="http://schemas.microsoft.com/office/drawing/2014/main" id="{00000000-0008-0000-0500-000005000000}"/>
            </a:ext>
            <a:ext uri="{147F2762-F138-4A5C-976F-8EAC2B608ADB}">
              <a16:predDERef xmlns:a16="http://schemas.microsoft.com/office/drawing/2014/main" pred="{D0CCCF3A-97E0-47BA-A339-C3A1AB82D2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2322233"/>
          <a:ext cx="261815" cy="254977"/>
        </a:xfrm>
        <a:prstGeom prst="rect">
          <a:avLst/>
        </a:prstGeom>
      </xdr:spPr>
    </xdr:pic>
    <xdr:clientData/>
  </xdr:twoCellAnchor>
  <xdr:twoCellAnchor editAs="oneCell">
    <xdr:from>
      <xdr:col>0</xdr:col>
      <xdr:colOff>595924</xdr:colOff>
      <xdr:row>254</xdr:row>
      <xdr:rowOff>0</xdr:rowOff>
    </xdr:from>
    <xdr:to>
      <xdr:col>1</xdr:col>
      <xdr:colOff>19539</xdr:colOff>
      <xdr:row>255</xdr:row>
      <xdr:rowOff>95542</xdr:rowOff>
    </xdr:to>
    <xdr:pic>
      <xdr:nvPicPr>
        <xdr:cNvPr id="6" name="Grafik 6" descr="Informationen Silhouette">
          <a:extLst>
            <a:ext uri="{FF2B5EF4-FFF2-40B4-BE49-F238E27FC236}">
              <a16:creationId xmlns:a16="http://schemas.microsoft.com/office/drawing/2014/main" id="{00000000-0008-0000-0500-000006000000}"/>
            </a:ext>
            <a:ext uri="{147F2762-F138-4A5C-976F-8EAC2B608ADB}">
              <a16:predDERef xmlns:a16="http://schemas.microsoft.com/office/drawing/2014/main" pred="{2719B1A0-540B-4102-BECB-D096CD3723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5786675"/>
          <a:ext cx="261815" cy="2593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42634" y="61118"/>
          <a:ext cx="2411412" cy="6529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2"/>
        </a:xfrm>
        <a:prstGeom prst="rect">
          <a:avLst/>
        </a:prstGeom>
      </xdr:spPr>
    </xdr:pic>
    <xdr:clientData/>
  </xdr:twoCellAnchor>
  <xdr:twoCellAnchor editAs="oneCell">
    <xdr:from>
      <xdr:col>0</xdr:col>
      <xdr:colOff>566617</xdr:colOff>
      <xdr:row>108</xdr:row>
      <xdr:rowOff>166077</xdr:rowOff>
    </xdr:from>
    <xdr:to>
      <xdr:col>0</xdr:col>
      <xdr:colOff>818956</xdr:colOff>
      <xdr:row>110</xdr:row>
      <xdr:rowOff>78154</xdr:rowOff>
    </xdr:to>
    <xdr:pic>
      <xdr:nvPicPr>
        <xdr:cNvPr id="4" name="Grafik 3" descr="Informationen Silhouett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727377"/>
          <a:ext cx="263769" cy="267677"/>
        </a:xfrm>
        <a:prstGeom prst="rect">
          <a:avLst/>
        </a:prstGeom>
      </xdr:spPr>
    </xdr:pic>
    <xdr:clientData/>
  </xdr:twoCellAnchor>
  <xdr:twoCellAnchor editAs="oneCell">
    <xdr:from>
      <xdr:col>0</xdr:col>
      <xdr:colOff>586154</xdr:colOff>
      <xdr:row>173</xdr:row>
      <xdr:rowOff>156308</xdr:rowOff>
    </xdr:from>
    <xdr:to>
      <xdr:col>1</xdr:col>
      <xdr:colOff>15484</xdr:colOff>
      <xdr:row>175</xdr:row>
      <xdr:rowOff>56955</xdr:rowOff>
    </xdr:to>
    <xdr:pic>
      <xdr:nvPicPr>
        <xdr:cNvPr id="5" name="Grafik 4" descr="Informationen Silhouette">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3658908"/>
          <a:ext cx="261815" cy="267677"/>
        </a:xfrm>
        <a:prstGeom prst="rect">
          <a:avLst/>
        </a:prstGeom>
      </xdr:spPr>
    </xdr:pic>
    <xdr:clientData/>
  </xdr:twoCellAnchor>
  <xdr:twoCellAnchor editAs="oneCell">
    <xdr:from>
      <xdr:col>0</xdr:col>
      <xdr:colOff>595924</xdr:colOff>
      <xdr:row>247</xdr:row>
      <xdr:rowOff>0</xdr:rowOff>
    </xdr:from>
    <xdr:to>
      <xdr:col>1</xdr:col>
      <xdr:colOff>19539</xdr:colOff>
      <xdr:row>248</xdr:row>
      <xdr:rowOff>95543</xdr:rowOff>
    </xdr:to>
    <xdr:pic>
      <xdr:nvPicPr>
        <xdr:cNvPr id="6" name="Grafik 5" descr="Informationen Silhouett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7498000"/>
          <a:ext cx="261815" cy="265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850684" y="61118"/>
          <a:ext cx="237966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700-000003000000}"/>
            </a:ext>
            <a:ext uri="{147F2762-F138-4A5C-976F-8EAC2B608ADB}">
              <a16:predDERef xmlns:a16="http://schemas.microsoft.com/office/drawing/2014/main" pred="{AED5CEC7-76F9-4976-8E13-604CFD0C3DF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107</xdr:row>
      <xdr:rowOff>166077</xdr:rowOff>
    </xdr:from>
    <xdr:to>
      <xdr:col>0</xdr:col>
      <xdr:colOff>818956</xdr:colOff>
      <xdr:row>109</xdr:row>
      <xdr:rowOff>78154</xdr:rowOff>
    </xdr:to>
    <xdr:pic>
      <xdr:nvPicPr>
        <xdr:cNvPr id="4" name="Grafik 3" descr="Informationen Silhouette">
          <a:extLst>
            <a:ext uri="{FF2B5EF4-FFF2-40B4-BE49-F238E27FC236}">
              <a16:creationId xmlns:a16="http://schemas.microsoft.com/office/drawing/2014/main" id="{00000000-0008-0000-0700-000004000000}"/>
            </a:ext>
            <a:ext uri="{147F2762-F138-4A5C-976F-8EAC2B608ADB}">
              <a16:predDERef xmlns:a16="http://schemas.microsoft.com/office/drawing/2014/main" pred="{C914EB6F-2E0C-4C4E-9B18-B71A0508F4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244777"/>
          <a:ext cx="263769" cy="254977"/>
        </a:xfrm>
        <a:prstGeom prst="rect">
          <a:avLst/>
        </a:prstGeom>
      </xdr:spPr>
    </xdr:pic>
    <xdr:clientData/>
  </xdr:twoCellAnchor>
  <xdr:twoCellAnchor editAs="oneCell">
    <xdr:from>
      <xdr:col>0</xdr:col>
      <xdr:colOff>586154</xdr:colOff>
      <xdr:row>173</xdr:row>
      <xdr:rowOff>156308</xdr:rowOff>
    </xdr:from>
    <xdr:to>
      <xdr:col>1</xdr:col>
      <xdr:colOff>15484</xdr:colOff>
      <xdr:row>175</xdr:row>
      <xdr:rowOff>56955</xdr:rowOff>
    </xdr:to>
    <xdr:pic>
      <xdr:nvPicPr>
        <xdr:cNvPr id="5" name="Grafik 4" descr="Informationen Silhouette">
          <a:extLst>
            <a:ext uri="{FF2B5EF4-FFF2-40B4-BE49-F238E27FC236}">
              <a16:creationId xmlns:a16="http://schemas.microsoft.com/office/drawing/2014/main" id="{00000000-0008-0000-0700-000005000000}"/>
            </a:ext>
            <a:ext uri="{147F2762-F138-4A5C-976F-8EAC2B608ADB}">
              <a16:predDERef xmlns:a16="http://schemas.microsoft.com/office/drawing/2014/main" pred="{630BA222-C8D8-47B7-9A16-3A190F5C01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2950883"/>
          <a:ext cx="261815" cy="254977"/>
        </a:xfrm>
        <a:prstGeom prst="rect">
          <a:avLst/>
        </a:prstGeom>
      </xdr:spPr>
    </xdr:pic>
    <xdr:clientData/>
  </xdr:twoCellAnchor>
  <xdr:twoCellAnchor editAs="oneCell">
    <xdr:from>
      <xdr:col>0</xdr:col>
      <xdr:colOff>595924</xdr:colOff>
      <xdr:row>249</xdr:row>
      <xdr:rowOff>0</xdr:rowOff>
    </xdr:from>
    <xdr:to>
      <xdr:col>1</xdr:col>
      <xdr:colOff>19539</xdr:colOff>
      <xdr:row>250</xdr:row>
      <xdr:rowOff>95543</xdr:rowOff>
    </xdr:to>
    <xdr:pic>
      <xdr:nvPicPr>
        <xdr:cNvPr id="6" name="Grafik 5" descr="Informationen Silhouette">
          <a:extLst>
            <a:ext uri="{FF2B5EF4-FFF2-40B4-BE49-F238E27FC236}">
              <a16:creationId xmlns:a16="http://schemas.microsoft.com/office/drawing/2014/main" id="{00000000-0008-0000-0700-000006000000}"/>
            </a:ext>
            <a:ext uri="{147F2762-F138-4A5C-976F-8EAC2B608ADB}">
              <a16:predDERef xmlns:a16="http://schemas.microsoft.com/office/drawing/2014/main" pred="{A13E73EA-4059-4B55-8AA2-3AE50E3EDF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6758225"/>
          <a:ext cx="261815" cy="2593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theme/theme1.xml><?xml version="1.0" encoding="utf-8"?>
<a:theme xmlns:a="http://schemas.openxmlformats.org/drawingml/2006/main" name="IKI Design von PPT">
  <a:themeElements>
    <a:clrScheme name="IKI Farbkatalog">
      <a:dk1>
        <a:srgbClr val="000000"/>
      </a:dk1>
      <a:lt1>
        <a:srgbClr val="FFFFFF"/>
      </a:lt1>
      <a:dk2>
        <a:srgbClr val="2C6B75"/>
      </a:dk2>
      <a:lt2>
        <a:srgbClr val="0F435E"/>
      </a:lt2>
      <a:accent1>
        <a:srgbClr val="9AC8BF"/>
      </a:accent1>
      <a:accent2>
        <a:srgbClr val="E8C425"/>
      </a:accent2>
      <a:accent3>
        <a:srgbClr val="468000"/>
      </a:accent3>
      <a:accent4>
        <a:srgbClr val="004579"/>
      </a:accent4>
      <a:accent5>
        <a:srgbClr val="FFFFFF"/>
      </a:accent5>
      <a:accent6>
        <a:srgbClr val="FFFFFF"/>
      </a:accent6>
      <a:hlink>
        <a:srgbClr val="0563C1"/>
      </a:hlink>
      <a:folHlink>
        <a:srgbClr val="954F72"/>
      </a:folHlink>
    </a:clrScheme>
    <a:fontScheme name="IKI 2020">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solidFill>
        <a:ln>
          <a:noFill/>
        </a:ln>
      </a:spPr>
      <a:bodyPr rot="0" spcFirstLastPara="0" vertOverflow="overflow" horzOverflow="overflow" vert="horz" wrap="square" lIns="91440" tIns="45720" rIns="91440" bIns="45720" numCol="1" spcCol="0" rtlCol="0" fromWordArt="0" anchor="t" anchorCtr="0" forceAA="0" compatLnSpc="1">
        <a:prstTxWarp prst="textNoShape">
          <a:avLst/>
        </a:prstTxWarp>
        <a:noAutofit/>
      </a:bodyPr>
      <a:lstStyle>
        <a:defPPr marL="270000" indent="-270000" algn="l" defTabSz="914400" rtl="0" eaLnBrk="1" latinLnBrk="0" hangingPunct="1">
          <a:lnSpc>
            <a:spcPct val="100000"/>
          </a:lnSpc>
          <a:spcBef>
            <a:spcPts val="600"/>
          </a:spcBef>
          <a:buClr>
            <a:schemeClr val="bg1"/>
          </a:buClr>
          <a:buFont typeface="Wingdings 2" panose="05020102010507070707" pitchFamily="18" charset="2"/>
          <a:buChar char=""/>
          <a:defRPr sz="2000" kern="1200" dirty="0" err="1" smtClean="0">
            <a:solidFill>
              <a:schemeClr val="bg1"/>
            </a:solidFill>
            <a:latin typeface="+mn-lt"/>
            <a:ea typeface="+mn-ea"/>
            <a:cs typeface="+mn-cs"/>
          </a:defRPr>
        </a:defPPr>
      </a:lstStyle>
      <a:style>
        <a:lnRef idx="2">
          <a:schemeClr val="accent1">
            <a:shade val="50000"/>
          </a:schemeClr>
        </a:lnRef>
        <a:fillRef idx="1">
          <a:schemeClr val="accent1"/>
        </a:fillRef>
        <a:effectRef idx="0">
          <a:schemeClr val="accent1"/>
        </a:effectRef>
        <a:fontRef idx="minor">
          <a:schemeClr val="lt1"/>
        </a:fontRef>
      </a:style>
    </a:spDef>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chor="t" anchorCtr="0">
        <a:spAutoFit/>
      </a:bodyPr>
      <a:lstStyle>
        <a:defPPr marL="269875" indent="-269875" algn="l" defTabSz="914400" rtl="0" eaLnBrk="1" latinLnBrk="0" hangingPunct="1">
          <a:lnSpc>
            <a:spcPct val="100000"/>
          </a:lnSpc>
          <a:spcBef>
            <a:spcPts val="600"/>
          </a:spcBef>
          <a:buClr>
            <a:schemeClr val="tx2"/>
          </a:buClr>
          <a:buFont typeface="Wingdings 2" panose="05020102010507070707" pitchFamily="18" charset="2"/>
          <a:buChar char=""/>
          <a:defRPr sz="2000" kern="1200" dirty="0" err="1" smtClean="0">
            <a:solidFill>
              <a:schemeClr val="tx1"/>
            </a:solidFill>
            <a:latin typeface="+mn-lt"/>
            <a:ea typeface="+mn-ea"/>
            <a:cs typeface="+mn-cs"/>
          </a:defRPr>
        </a:defPPr>
      </a:lstStyle>
    </a:txDef>
  </a:objectDefaults>
  <a:extraClrSchemeLst/>
  <a:custClrLst>
    <a:custClr>
      <a:srgbClr val="419795"/>
    </a:custClr>
    <a:custClr>
      <a:srgbClr val="7E9B40"/>
    </a:custClr>
    <a:custClr>
      <a:srgbClr val="A4C6E4"/>
    </a:custClr>
    <a:custClr>
      <a:srgbClr val="B4ACC7"/>
    </a:custClr>
    <a:custClr>
      <a:srgbClr val="8CC0BF"/>
    </a:custClr>
    <a:custClr>
      <a:srgbClr val="B1C38C"/>
    </a:custClr>
  </a:custClrLst>
  <a:extLst>
    <a:ext uri="{05A4C25C-085E-4340-85A3-A5531E510DB2}">
      <thm15:themeFamily xmlns:thm15="http://schemas.microsoft.com/office/thememl/2012/main" name="IKI Design von PPT" id="{595246CB-6D19-4EF6-B114-95631B64AD43}" vid="{DAE87D28-1B87-44D5-A56A-19B696844F7D}"/>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ki-si-helpdesk@z-u-g.org"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one.oecd.org/document/DCD/DAC/STAT(2020)44/ADD1/FINAL/en/pdf"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cdm.unfccc.int/methodologies/PAmethodologies/tools/am-tool-15-v2.0.pdf" TargetMode="External"/><Relationship Id="rId2" Type="http://schemas.openxmlformats.org/officeDocument/2006/relationships/hyperlink" Target="https://www.ipcc-nggip.iges.or.jp/public/2006gl/pdf/2_Volume2/V2_1_Ch1_Introduction.pdf" TargetMode="External"/><Relationship Id="rId1" Type="http://schemas.openxmlformats.org/officeDocument/2006/relationships/hyperlink" Target="https://www.ipcc-nggip.iges.or.jp/public/2006gl/pdf/2_Volume2/V2_3_Ch3_Mobile_Combustion.pdf"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www.cbs.nl/en-gb/our-services/methods/definitions/weight-units-energy"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4"/>
  </sheetPr>
  <dimension ref="A1:AH186"/>
  <sheetViews>
    <sheetView topLeftCell="A37" workbookViewId="0">
      <selection activeCell="S24" sqref="S24"/>
    </sheetView>
  </sheetViews>
  <sheetFormatPr defaultColWidth="9" defaultRowHeight="14" zeroHeight="1"/>
  <cols>
    <col min="1" max="1" width="10.58203125" style="43" customWidth="1"/>
    <col min="2" max="3" width="10" style="43" customWidth="1"/>
    <col min="4" max="13" width="10.08203125" style="43" customWidth="1"/>
    <col min="14" max="16384" width="9" style="43"/>
  </cols>
  <sheetData>
    <row r="1" spans="2:14" s="1" customFormat="1">
      <c r="B1" s="70"/>
      <c r="C1" s="70"/>
      <c r="D1" s="70"/>
      <c r="E1" s="70"/>
      <c r="F1" s="70"/>
      <c r="G1" s="70"/>
      <c r="H1" s="70"/>
      <c r="I1" s="70"/>
      <c r="J1" s="70"/>
      <c r="K1" s="70"/>
      <c r="L1" s="70"/>
      <c r="M1" s="70"/>
      <c r="N1" s="70"/>
    </row>
    <row r="2" spans="2:14" s="1" customFormat="1">
      <c r="B2" s="70"/>
      <c r="C2" s="70"/>
      <c r="D2" s="70"/>
      <c r="E2" s="70"/>
      <c r="F2" s="70"/>
      <c r="G2" s="70"/>
      <c r="H2" s="70"/>
      <c r="I2" s="70"/>
      <c r="J2" s="70"/>
      <c r="K2" s="70"/>
      <c r="L2" s="70"/>
      <c r="M2" s="70"/>
      <c r="N2" s="70"/>
    </row>
    <row r="3" spans="2:14" s="1" customFormat="1">
      <c r="B3" s="70"/>
      <c r="C3" s="70"/>
      <c r="D3" s="70"/>
      <c r="E3" s="70"/>
      <c r="F3" s="70"/>
      <c r="G3" s="70"/>
      <c r="H3" s="70"/>
      <c r="I3" s="70"/>
      <c r="J3" s="70"/>
      <c r="K3" s="70"/>
      <c r="L3" s="70"/>
      <c r="M3" s="70"/>
      <c r="N3" s="70"/>
    </row>
    <row r="4" spans="2:14" s="1" customFormat="1">
      <c r="B4" s="70"/>
      <c r="C4" s="70"/>
      <c r="D4" s="70"/>
      <c r="E4" s="70"/>
      <c r="F4" s="70"/>
      <c r="G4" s="70"/>
      <c r="H4" s="70"/>
      <c r="I4" s="70"/>
      <c r="J4" s="70"/>
      <c r="K4" s="70"/>
      <c r="L4" s="70"/>
      <c r="M4" s="70"/>
      <c r="N4" s="70"/>
    </row>
    <row r="5" spans="2:14" s="129" customFormat="1" ht="15.5">
      <c r="B5" s="138" t="s">
        <v>0</v>
      </c>
      <c r="C5" s="138"/>
      <c r="D5" s="138"/>
      <c r="E5" s="138"/>
      <c r="F5" s="138"/>
      <c r="G5" s="138"/>
      <c r="H5" s="138"/>
      <c r="I5" s="138"/>
      <c r="J5" s="138"/>
      <c r="K5" s="138"/>
      <c r="L5" s="138"/>
      <c r="M5" s="138"/>
      <c r="N5" s="138"/>
    </row>
    <row r="6" spans="2:14" s="129" customFormat="1" ht="14.15" customHeight="1">
      <c r="B6" s="578" t="s">
        <v>1</v>
      </c>
      <c r="C6" s="578" t="s">
        <v>2</v>
      </c>
      <c r="D6" s="578" t="s">
        <v>3</v>
      </c>
      <c r="E6" s="139"/>
      <c r="F6" s="139"/>
      <c r="G6" s="139"/>
      <c r="H6" s="139"/>
      <c r="I6" s="580"/>
      <c r="J6" s="580"/>
      <c r="K6" s="577" t="s">
        <v>4</v>
      </c>
      <c r="L6" s="578" t="s">
        <v>5</v>
      </c>
      <c r="M6" s="579" t="s">
        <v>6</v>
      </c>
      <c r="N6" s="578"/>
    </row>
    <row r="7" spans="2:14" s="129" customFormat="1" ht="14.15" customHeight="1">
      <c r="B7" s="578"/>
      <c r="C7" s="578"/>
      <c r="D7" s="578"/>
      <c r="E7" s="139"/>
      <c r="F7" s="139"/>
      <c r="G7" s="139"/>
      <c r="H7" s="139"/>
      <c r="I7" s="580"/>
      <c r="J7" s="580"/>
      <c r="K7" s="577"/>
      <c r="L7" s="578"/>
      <c r="M7" s="579"/>
      <c r="N7" s="578"/>
    </row>
    <row r="8" spans="2:14">
      <c r="B8" s="129"/>
      <c r="C8" s="129"/>
      <c r="D8" s="129"/>
      <c r="E8" s="129"/>
      <c r="F8" s="129"/>
      <c r="G8" s="129"/>
      <c r="H8" s="129"/>
      <c r="I8" s="129"/>
      <c r="J8" s="129"/>
      <c r="K8" s="129"/>
      <c r="L8" s="129"/>
      <c r="M8" s="129"/>
      <c r="N8" s="129"/>
    </row>
    <row r="9" spans="2:14">
      <c r="B9" s="129"/>
      <c r="C9" s="129"/>
      <c r="D9" s="129"/>
      <c r="E9" s="129"/>
      <c r="F9" s="129"/>
      <c r="G9" s="129"/>
      <c r="H9" s="129"/>
      <c r="I9" s="129"/>
      <c r="J9" s="129"/>
      <c r="K9" s="129"/>
      <c r="L9" s="129"/>
      <c r="M9" s="129"/>
      <c r="N9" s="129"/>
    </row>
    <row r="10" spans="2:14">
      <c r="B10" s="584" t="s">
        <v>7</v>
      </c>
      <c r="C10" s="584"/>
      <c r="D10" s="584"/>
      <c r="E10" s="129"/>
      <c r="F10" s="129"/>
      <c r="G10" s="129"/>
      <c r="H10" s="129"/>
      <c r="I10" s="129"/>
      <c r="J10" s="129"/>
      <c r="K10" s="129"/>
      <c r="L10" s="129"/>
      <c r="M10" s="129"/>
      <c r="N10" s="129"/>
    </row>
    <row r="11" spans="2:14" ht="14.15" customHeight="1">
      <c r="B11" s="129"/>
      <c r="C11" s="583" t="s">
        <v>8</v>
      </c>
      <c r="D11" s="583"/>
      <c r="E11" s="583"/>
      <c r="F11" s="583"/>
      <c r="G11" s="583"/>
      <c r="H11" s="583"/>
      <c r="I11" s="583"/>
      <c r="J11" s="583"/>
      <c r="K11" s="583"/>
      <c r="L11" s="583"/>
      <c r="M11" s="583"/>
      <c r="N11" s="46"/>
    </row>
    <row r="12" spans="2:14">
      <c r="B12" s="129"/>
      <c r="C12" s="583"/>
      <c r="D12" s="583"/>
      <c r="E12" s="583"/>
      <c r="F12" s="583"/>
      <c r="G12" s="583"/>
      <c r="H12" s="583"/>
      <c r="I12" s="583"/>
      <c r="J12" s="583"/>
      <c r="K12" s="583"/>
      <c r="L12" s="583"/>
      <c r="M12" s="583"/>
      <c r="N12" s="46"/>
    </row>
    <row r="13" spans="2:14">
      <c r="B13" s="129"/>
      <c r="C13" s="583"/>
      <c r="D13" s="583"/>
      <c r="E13" s="583"/>
      <c r="F13" s="583"/>
      <c r="G13" s="583"/>
      <c r="H13" s="583"/>
      <c r="I13" s="583"/>
      <c r="J13" s="583"/>
      <c r="K13" s="583"/>
      <c r="L13" s="583"/>
      <c r="M13" s="583"/>
      <c r="N13" s="46"/>
    </row>
    <row r="14" spans="2:14">
      <c r="B14" s="130"/>
      <c r="C14" s="583"/>
      <c r="D14" s="583"/>
      <c r="E14" s="583"/>
      <c r="F14" s="583"/>
      <c r="G14" s="583"/>
      <c r="H14" s="583"/>
      <c r="I14" s="583"/>
      <c r="J14" s="583"/>
      <c r="K14" s="583"/>
      <c r="L14" s="583"/>
      <c r="M14" s="583"/>
      <c r="N14" s="46"/>
    </row>
    <row r="15" spans="2:14">
      <c r="B15" s="129"/>
      <c r="C15" s="129"/>
      <c r="D15" s="129"/>
      <c r="E15" s="129"/>
      <c r="F15" s="129"/>
      <c r="G15" s="129"/>
      <c r="H15" s="129"/>
      <c r="I15" s="129"/>
      <c r="J15" s="129"/>
      <c r="K15" s="129"/>
      <c r="L15" s="129"/>
      <c r="M15" s="129"/>
      <c r="N15" s="129"/>
    </row>
    <row r="16" spans="2:14">
      <c r="B16" s="94" t="s">
        <v>9</v>
      </c>
      <c r="C16" s="94"/>
      <c r="D16" s="94"/>
      <c r="E16" s="129"/>
      <c r="F16" s="129"/>
      <c r="G16" s="129"/>
      <c r="H16" s="129"/>
      <c r="I16" s="129"/>
      <c r="J16" s="129"/>
      <c r="K16" s="129"/>
      <c r="L16" s="129"/>
      <c r="M16" s="129"/>
      <c r="N16" s="129"/>
    </row>
    <row r="17" spans="2:14" ht="14.15" customHeight="1">
      <c r="B17" s="129"/>
      <c r="C17" s="583" t="s">
        <v>10</v>
      </c>
      <c r="D17" s="583"/>
      <c r="E17" s="583"/>
      <c r="F17" s="583"/>
      <c r="G17" s="583"/>
      <c r="H17" s="583"/>
      <c r="I17" s="583"/>
      <c r="J17" s="583"/>
      <c r="K17" s="583"/>
      <c r="L17" s="583"/>
      <c r="M17" s="583"/>
      <c r="N17" s="46"/>
    </row>
    <row r="18" spans="2:14">
      <c r="B18" s="129"/>
      <c r="C18" s="583"/>
      <c r="D18" s="583"/>
      <c r="E18" s="583"/>
      <c r="F18" s="583"/>
      <c r="G18" s="583"/>
      <c r="H18" s="583"/>
      <c r="I18" s="583"/>
      <c r="J18" s="583"/>
      <c r="K18" s="583"/>
      <c r="L18" s="583"/>
      <c r="M18" s="583"/>
      <c r="N18" s="46"/>
    </row>
    <row r="19" spans="2:14">
      <c r="B19" s="129"/>
      <c r="C19" s="583"/>
      <c r="D19" s="583"/>
      <c r="E19" s="583"/>
      <c r="F19" s="583"/>
      <c r="G19" s="583"/>
      <c r="H19" s="583"/>
      <c r="I19" s="583"/>
      <c r="J19" s="583"/>
      <c r="K19" s="583"/>
      <c r="L19" s="583"/>
      <c r="M19" s="583"/>
      <c r="N19" s="46"/>
    </row>
    <row r="20" spans="2:14">
      <c r="B20" s="69"/>
      <c r="C20" s="583"/>
      <c r="D20" s="583"/>
      <c r="E20" s="583"/>
      <c r="F20" s="583"/>
      <c r="G20" s="583"/>
      <c r="H20" s="583"/>
      <c r="I20" s="583"/>
      <c r="J20" s="583"/>
      <c r="K20" s="583"/>
      <c r="L20" s="583"/>
      <c r="M20" s="583"/>
      <c r="N20" s="46"/>
    </row>
    <row r="21" spans="2:14">
      <c r="B21" s="129"/>
      <c r="C21" s="129"/>
      <c r="D21" s="129"/>
      <c r="E21" s="129"/>
      <c r="F21" s="129"/>
      <c r="G21" s="129"/>
      <c r="H21" s="129"/>
      <c r="I21" s="129"/>
      <c r="J21" s="129"/>
      <c r="K21" s="129"/>
      <c r="L21" s="129"/>
      <c r="M21" s="129"/>
      <c r="N21" s="129"/>
    </row>
    <row r="22" spans="2:14" ht="14.25" customHeight="1">
      <c r="B22" s="587" t="s">
        <v>11</v>
      </c>
      <c r="C22" s="131"/>
      <c r="D22" s="131"/>
      <c r="E22" s="131"/>
      <c r="F22" s="131"/>
      <c r="G22" s="131"/>
      <c r="H22" s="131"/>
      <c r="I22" s="131"/>
      <c r="J22" s="131"/>
      <c r="K22" s="131"/>
      <c r="L22" s="131"/>
      <c r="M22" s="131"/>
      <c r="N22" s="131"/>
    </row>
    <row r="23" spans="2:14" ht="14.25" customHeight="1">
      <c r="B23" s="587"/>
      <c r="C23" s="98"/>
      <c r="D23" s="99" t="s">
        <v>12</v>
      </c>
      <c r="E23" s="131"/>
      <c r="F23" s="131"/>
      <c r="G23" s="131"/>
      <c r="H23" s="131"/>
      <c r="I23" s="131"/>
      <c r="J23" s="131"/>
      <c r="K23" s="131"/>
      <c r="L23" s="131"/>
      <c r="M23" s="131"/>
      <c r="N23" s="131"/>
    </row>
    <row r="24" spans="2:14" ht="14.25" customHeight="1">
      <c r="B24" s="587"/>
      <c r="C24" s="98"/>
      <c r="D24" s="132" t="s">
        <v>13</v>
      </c>
      <c r="E24" s="589" t="s">
        <v>14</v>
      </c>
      <c r="F24" s="589"/>
      <c r="G24" s="589"/>
      <c r="H24" s="589"/>
      <c r="I24" s="589"/>
      <c r="J24" s="589"/>
      <c r="K24" s="589"/>
      <c r="L24" s="590"/>
      <c r="M24" s="103"/>
      <c r="N24" s="131"/>
    </row>
    <row r="25" spans="2:14" ht="14.25" customHeight="1">
      <c r="B25" s="46"/>
      <c r="C25" s="98"/>
      <c r="D25" s="132" t="s">
        <v>13</v>
      </c>
      <c r="E25" s="585" t="s">
        <v>15</v>
      </c>
      <c r="F25" s="585"/>
      <c r="G25" s="585"/>
      <c r="H25" s="585"/>
      <c r="I25" s="585"/>
      <c r="J25" s="585"/>
      <c r="K25" s="585"/>
      <c r="L25" s="585"/>
      <c r="M25" s="131"/>
      <c r="N25" s="131"/>
    </row>
    <row r="26" spans="2:14" ht="14.25" customHeight="1">
      <c r="B26" s="46"/>
      <c r="C26" s="98"/>
      <c r="D26" s="132"/>
      <c r="E26" s="585"/>
      <c r="F26" s="585"/>
      <c r="G26" s="585"/>
      <c r="H26" s="585"/>
      <c r="I26" s="585"/>
      <c r="J26" s="585"/>
      <c r="K26" s="585"/>
      <c r="L26" s="585"/>
      <c r="M26" s="131"/>
      <c r="N26" s="131"/>
    </row>
    <row r="27" spans="2:14" ht="14.25" customHeight="1">
      <c r="B27" s="46"/>
      <c r="C27" s="98"/>
      <c r="D27" s="100"/>
      <c r="E27" s="585"/>
      <c r="F27" s="585"/>
      <c r="G27" s="585"/>
      <c r="H27" s="585"/>
      <c r="I27" s="585"/>
      <c r="J27" s="585"/>
      <c r="K27" s="585"/>
      <c r="L27" s="585"/>
      <c r="M27" s="131"/>
      <c r="N27" s="131"/>
    </row>
    <row r="28" spans="2:14" ht="14.25" customHeight="1">
      <c r="B28" s="46"/>
      <c r="C28" s="98"/>
      <c r="D28" s="132" t="s">
        <v>13</v>
      </c>
      <c r="E28" s="586" t="s">
        <v>16</v>
      </c>
      <c r="F28" s="586"/>
      <c r="G28" s="586"/>
      <c r="H28" s="586"/>
      <c r="I28" s="586"/>
      <c r="J28" s="586"/>
      <c r="K28" s="586"/>
      <c r="L28" s="586"/>
      <c r="M28" s="131"/>
      <c r="N28" s="131"/>
    </row>
    <row r="29" spans="2:14" ht="14.25" customHeight="1">
      <c r="B29" s="46"/>
      <c r="C29" s="98"/>
      <c r="D29" s="98"/>
      <c r="E29" s="586"/>
      <c r="F29" s="586"/>
      <c r="G29" s="586"/>
      <c r="H29" s="586"/>
      <c r="I29" s="586"/>
      <c r="J29" s="586"/>
      <c r="K29" s="586"/>
      <c r="L29" s="586"/>
      <c r="M29" s="131"/>
      <c r="N29" s="131"/>
    </row>
    <row r="30" spans="2:14" ht="14.25" customHeight="1">
      <c r="B30" s="46"/>
      <c r="C30" s="98"/>
      <c r="D30" s="98"/>
      <c r="E30" s="586"/>
      <c r="F30" s="586"/>
      <c r="G30" s="586"/>
      <c r="H30" s="586"/>
      <c r="I30" s="586"/>
      <c r="J30" s="586"/>
      <c r="K30" s="586"/>
      <c r="L30" s="586"/>
      <c r="M30" s="131"/>
      <c r="N30" s="131"/>
    </row>
    <row r="31" spans="2:14" ht="14.25" customHeight="1">
      <c r="B31" s="46"/>
      <c r="C31" s="98"/>
      <c r="D31" s="98"/>
      <c r="E31" s="586"/>
      <c r="F31" s="586"/>
      <c r="G31" s="586"/>
      <c r="H31" s="586"/>
      <c r="I31" s="586"/>
      <c r="J31" s="586"/>
      <c r="K31" s="586"/>
      <c r="L31" s="586"/>
      <c r="M31" s="131"/>
      <c r="N31" s="131"/>
    </row>
    <row r="32" spans="2:14" ht="14.15" customHeight="1">
      <c r="B32" s="46"/>
      <c r="C32" s="98"/>
      <c r="D32" s="132" t="s">
        <v>13</v>
      </c>
      <c r="E32" s="586" t="s">
        <v>17</v>
      </c>
      <c r="F32" s="586"/>
      <c r="G32" s="586"/>
      <c r="H32" s="586"/>
      <c r="I32" s="586"/>
      <c r="J32" s="586"/>
      <c r="K32" s="586"/>
      <c r="L32" s="586"/>
      <c r="M32" s="131"/>
      <c r="N32" s="131"/>
    </row>
    <row r="33" spans="2:34">
      <c r="B33" s="97"/>
      <c r="C33" s="99"/>
      <c r="D33" s="99"/>
      <c r="E33" s="586"/>
      <c r="F33" s="586"/>
      <c r="G33" s="586"/>
      <c r="H33" s="586"/>
      <c r="I33" s="586"/>
      <c r="J33" s="586"/>
      <c r="K33" s="586"/>
      <c r="L33" s="586"/>
      <c r="M33" s="131"/>
      <c r="N33" s="131"/>
      <c r="W33" s="583"/>
      <c r="X33" s="583"/>
      <c r="Y33" s="583"/>
      <c r="Z33" s="583"/>
      <c r="AA33" s="583"/>
      <c r="AB33" s="583"/>
      <c r="AC33" s="583"/>
      <c r="AD33" s="583"/>
      <c r="AE33" s="583"/>
      <c r="AF33" s="583"/>
      <c r="AG33" s="583"/>
      <c r="AH33" s="583"/>
    </row>
    <row r="34" spans="2:34">
      <c r="B34" s="46"/>
      <c r="C34" s="98"/>
      <c r="D34" s="98"/>
      <c r="E34" s="586"/>
      <c r="F34" s="586"/>
      <c r="G34" s="586"/>
      <c r="H34" s="586"/>
      <c r="I34" s="586"/>
      <c r="J34" s="586"/>
      <c r="K34" s="586"/>
      <c r="L34" s="586"/>
      <c r="M34" s="131"/>
      <c r="N34" s="131"/>
      <c r="W34" s="583"/>
      <c r="X34" s="583"/>
      <c r="Y34" s="583"/>
      <c r="Z34" s="583"/>
      <c r="AA34" s="583"/>
      <c r="AB34" s="583"/>
      <c r="AC34" s="583"/>
      <c r="AD34" s="583"/>
      <c r="AE34" s="583"/>
      <c r="AF34" s="583"/>
      <c r="AG34" s="583"/>
      <c r="AH34" s="583"/>
    </row>
    <row r="35" spans="2:34" ht="14.15" customHeight="1">
      <c r="B35" s="46"/>
      <c r="C35" s="98"/>
      <c r="D35" s="132" t="s">
        <v>13</v>
      </c>
      <c r="E35" s="586" t="s">
        <v>18</v>
      </c>
      <c r="F35" s="586"/>
      <c r="G35" s="586"/>
      <c r="H35" s="586"/>
      <c r="I35" s="586"/>
      <c r="J35" s="586"/>
      <c r="K35" s="586"/>
      <c r="L35" s="586"/>
      <c r="M35" s="131"/>
      <c r="N35" s="131"/>
      <c r="W35" s="583"/>
      <c r="X35" s="583"/>
      <c r="Y35" s="583"/>
      <c r="Z35" s="583"/>
      <c r="AA35" s="583"/>
      <c r="AB35" s="583"/>
      <c r="AC35" s="583"/>
      <c r="AD35" s="583"/>
      <c r="AE35" s="583"/>
      <c r="AF35" s="583"/>
      <c r="AG35" s="583"/>
      <c r="AH35" s="583"/>
    </row>
    <row r="36" spans="2:34">
      <c r="B36" s="46"/>
      <c r="C36" s="98"/>
      <c r="D36" s="98"/>
      <c r="E36" s="586"/>
      <c r="F36" s="586"/>
      <c r="G36" s="586"/>
      <c r="H36" s="586"/>
      <c r="I36" s="586"/>
      <c r="J36" s="586"/>
      <c r="K36" s="586"/>
      <c r="L36" s="586"/>
      <c r="M36" s="131"/>
      <c r="N36" s="131"/>
      <c r="W36" s="583"/>
      <c r="X36" s="583"/>
      <c r="Y36" s="583"/>
      <c r="Z36" s="583"/>
      <c r="AA36" s="583"/>
      <c r="AB36" s="583"/>
      <c r="AC36" s="583"/>
      <c r="AD36" s="583"/>
      <c r="AE36" s="583"/>
      <c r="AF36" s="583"/>
      <c r="AG36" s="583"/>
      <c r="AH36" s="583"/>
    </row>
    <row r="37" spans="2:34">
      <c r="B37" s="46"/>
      <c r="C37" s="98"/>
      <c r="D37" s="98"/>
      <c r="E37" s="586"/>
      <c r="F37" s="586"/>
      <c r="G37" s="586"/>
      <c r="H37" s="586"/>
      <c r="I37" s="586"/>
      <c r="J37" s="586"/>
      <c r="K37" s="586"/>
      <c r="L37" s="586"/>
      <c r="M37" s="131"/>
      <c r="N37" s="131"/>
      <c r="W37" s="583"/>
      <c r="X37" s="583"/>
      <c r="Y37" s="583"/>
      <c r="Z37" s="583"/>
      <c r="AA37" s="583"/>
      <c r="AB37" s="583"/>
      <c r="AC37" s="583"/>
      <c r="AD37" s="583"/>
      <c r="AE37" s="583"/>
      <c r="AF37" s="583"/>
      <c r="AG37" s="583"/>
      <c r="AH37" s="583"/>
    </row>
    <row r="38" spans="2:34">
      <c r="B38" s="46"/>
      <c r="C38" s="98"/>
      <c r="D38" s="132" t="s">
        <v>13</v>
      </c>
      <c r="E38" s="586" t="s">
        <v>19</v>
      </c>
      <c r="F38" s="586"/>
      <c r="G38" s="586"/>
      <c r="H38" s="586"/>
      <c r="I38" s="586"/>
      <c r="J38" s="586"/>
      <c r="K38" s="586"/>
      <c r="L38" s="586"/>
      <c r="M38" s="131"/>
      <c r="N38" s="131"/>
      <c r="W38" s="583"/>
      <c r="X38" s="583"/>
      <c r="Y38" s="583"/>
      <c r="Z38" s="583"/>
      <c r="AA38" s="583"/>
      <c r="AB38" s="583"/>
      <c r="AC38" s="583"/>
      <c r="AD38" s="583"/>
      <c r="AE38" s="583"/>
      <c r="AF38" s="583"/>
      <c r="AG38" s="583"/>
      <c r="AH38" s="583"/>
    </row>
    <row r="39" spans="2:34">
      <c r="B39" s="46"/>
      <c r="C39" s="98"/>
      <c r="D39" s="98"/>
      <c r="E39" s="586"/>
      <c r="F39" s="586"/>
      <c r="G39" s="586"/>
      <c r="H39" s="586"/>
      <c r="I39" s="586"/>
      <c r="J39" s="586"/>
      <c r="K39" s="586"/>
      <c r="L39" s="586"/>
      <c r="M39" s="131"/>
      <c r="N39" s="131"/>
      <c r="W39" s="583"/>
      <c r="X39" s="583"/>
      <c r="Y39" s="583"/>
      <c r="Z39" s="583"/>
      <c r="AA39" s="583"/>
      <c r="AB39" s="583"/>
      <c r="AC39" s="583"/>
      <c r="AD39" s="583"/>
      <c r="AE39" s="583"/>
      <c r="AF39" s="583"/>
      <c r="AG39" s="583"/>
      <c r="AH39" s="583"/>
    </row>
    <row r="40" spans="2:34">
      <c r="B40" s="46"/>
      <c r="C40" s="98"/>
      <c r="D40" s="98"/>
      <c r="E40" s="119"/>
      <c r="F40" s="119"/>
      <c r="G40" s="119"/>
      <c r="H40" s="119"/>
      <c r="I40" s="119"/>
      <c r="J40" s="119"/>
      <c r="K40" s="119"/>
      <c r="L40" s="119"/>
      <c r="M40" s="131"/>
      <c r="N40" s="131"/>
      <c r="W40" s="583"/>
      <c r="X40" s="583"/>
      <c r="Y40" s="583"/>
      <c r="Z40" s="583"/>
      <c r="AA40" s="583"/>
      <c r="AB40" s="583"/>
      <c r="AC40" s="583"/>
      <c r="AD40" s="583"/>
      <c r="AE40" s="583"/>
      <c r="AF40" s="583"/>
      <c r="AG40" s="583"/>
      <c r="AH40" s="583"/>
    </row>
    <row r="41" spans="2:34">
      <c r="B41" s="46"/>
      <c r="C41" s="98"/>
      <c r="D41" s="588" t="s">
        <v>20</v>
      </c>
      <c r="E41" s="588"/>
      <c r="F41" s="119"/>
      <c r="G41" s="119"/>
      <c r="H41" s="119"/>
      <c r="I41" s="119"/>
      <c r="J41" s="119"/>
      <c r="K41" s="119"/>
      <c r="L41" s="119"/>
      <c r="M41" s="131"/>
      <c r="N41" s="131"/>
      <c r="W41" s="583"/>
      <c r="X41" s="583"/>
      <c r="Y41" s="583"/>
      <c r="Z41" s="583"/>
      <c r="AA41" s="583"/>
      <c r="AB41" s="583"/>
      <c r="AC41" s="583"/>
      <c r="AD41" s="583"/>
      <c r="AE41" s="583"/>
      <c r="AF41" s="583"/>
      <c r="AG41" s="583"/>
      <c r="AH41" s="583"/>
    </row>
    <row r="42" spans="2:34" ht="14.15" customHeight="1">
      <c r="B42" s="46"/>
      <c r="C42" s="98"/>
      <c r="D42" s="102" t="s">
        <v>21</v>
      </c>
      <c r="E42" s="586" t="s">
        <v>22</v>
      </c>
      <c r="F42" s="586"/>
      <c r="G42" s="586"/>
      <c r="H42" s="586"/>
      <c r="I42" s="586"/>
      <c r="J42" s="586"/>
      <c r="K42" s="586"/>
      <c r="L42" s="586"/>
      <c r="M42" s="131"/>
      <c r="N42" s="131"/>
      <c r="W42" s="583"/>
      <c r="X42" s="583"/>
      <c r="Y42" s="583"/>
      <c r="Z42" s="583"/>
      <c r="AA42" s="583"/>
      <c r="AB42" s="583"/>
      <c r="AC42" s="583"/>
      <c r="AD42" s="583"/>
      <c r="AE42" s="583"/>
      <c r="AF42" s="583"/>
      <c r="AG42" s="583"/>
      <c r="AH42" s="583"/>
    </row>
    <row r="43" spans="2:34" ht="14.15" customHeight="1">
      <c r="B43" s="46"/>
      <c r="C43" s="98"/>
      <c r="D43" s="102" t="s">
        <v>21</v>
      </c>
      <c r="E43" s="586" t="s">
        <v>23</v>
      </c>
      <c r="F43" s="586"/>
      <c r="G43" s="586"/>
      <c r="H43" s="586"/>
      <c r="I43" s="586"/>
      <c r="J43" s="586"/>
      <c r="K43" s="586"/>
      <c r="L43" s="586"/>
      <c r="M43" s="131"/>
      <c r="N43" s="131"/>
      <c r="W43" s="583"/>
      <c r="X43" s="583"/>
      <c r="Y43" s="583"/>
      <c r="Z43" s="583"/>
      <c r="AA43" s="583"/>
      <c r="AB43" s="583"/>
      <c r="AC43" s="583"/>
      <c r="AD43" s="583"/>
      <c r="AE43" s="583"/>
      <c r="AF43" s="583"/>
      <c r="AG43" s="583"/>
      <c r="AH43" s="583"/>
    </row>
    <row r="44" spans="2:34">
      <c r="B44" s="46"/>
      <c r="C44" s="98"/>
      <c r="D44" s="102"/>
      <c r="E44" s="586"/>
      <c r="F44" s="586"/>
      <c r="G44" s="586"/>
      <c r="H44" s="586"/>
      <c r="I44" s="586"/>
      <c r="J44" s="586"/>
      <c r="K44" s="586"/>
      <c r="L44" s="586"/>
      <c r="M44" s="131"/>
      <c r="N44" s="131"/>
      <c r="W44" s="583"/>
      <c r="X44" s="583"/>
      <c r="Y44" s="583"/>
      <c r="Z44" s="583"/>
      <c r="AA44" s="583"/>
      <c r="AB44" s="583"/>
      <c r="AC44" s="583"/>
      <c r="AD44" s="583"/>
      <c r="AE44" s="583"/>
      <c r="AF44" s="583"/>
      <c r="AG44" s="583"/>
      <c r="AH44" s="583"/>
    </row>
    <row r="45" spans="2:34">
      <c r="B45" s="46"/>
      <c r="C45" s="98"/>
      <c r="D45" s="102"/>
      <c r="E45" s="119"/>
      <c r="F45" s="119"/>
      <c r="G45" s="119"/>
      <c r="H45" s="119"/>
      <c r="I45" s="119"/>
      <c r="J45" s="119"/>
      <c r="K45" s="119"/>
      <c r="L45" s="119"/>
      <c r="M45" s="131"/>
      <c r="N45" s="131"/>
      <c r="W45" s="583"/>
      <c r="X45" s="583"/>
      <c r="Y45" s="583"/>
      <c r="Z45" s="583"/>
      <c r="AA45" s="583"/>
      <c r="AB45" s="583"/>
      <c r="AC45" s="583"/>
      <c r="AD45" s="583"/>
      <c r="AE45" s="583"/>
      <c r="AF45" s="583"/>
      <c r="AG45" s="583"/>
      <c r="AH45" s="583"/>
    </row>
    <row r="46" spans="2:34">
      <c r="B46" s="46"/>
      <c r="C46" s="98"/>
      <c r="D46" s="588" t="s">
        <v>24</v>
      </c>
      <c r="E46" s="588"/>
      <c r="F46" s="119"/>
      <c r="G46" s="119"/>
      <c r="H46" s="119"/>
      <c r="I46" s="119"/>
      <c r="J46" s="119"/>
      <c r="K46" s="119"/>
      <c r="L46" s="119"/>
      <c r="M46" s="131"/>
      <c r="N46" s="131"/>
      <c r="W46" s="583"/>
      <c r="X46" s="583"/>
      <c r="Y46" s="583"/>
      <c r="Z46" s="583"/>
      <c r="AA46" s="583"/>
      <c r="AB46" s="583"/>
      <c r="AC46" s="583"/>
      <c r="AD46" s="583"/>
      <c r="AE46" s="583"/>
      <c r="AF46" s="583"/>
      <c r="AG46" s="583"/>
      <c r="AH46" s="583"/>
    </row>
    <row r="47" spans="2:34" ht="14.15" customHeight="1">
      <c r="B47" s="46"/>
      <c r="C47" s="98"/>
      <c r="D47" s="102" t="s">
        <v>21</v>
      </c>
      <c r="E47" s="586" t="s">
        <v>25</v>
      </c>
      <c r="F47" s="586"/>
      <c r="G47" s="586"/>
      <c r="H47" s="586"/>
      <c r="I47" s="586"/>
      <c r="J47" s="586"/>
      <c r="K47" s="586"/>
      <c r="L47" s="586"/>
      <c r="M47" s="131"/>
      <c r="N47" s="131"/>
      <c r="W47" s="583"/>
      <c r="X47" s="583"/>
      <c r="Y47" s="583"/>
      <c r="Z47" s="583"/>
      <c r="AA47" s="583"/>
      <c r="AB47" s="583"/>
      <c r="AC47" s="583"/>
      <c r="AD47" s="583"/>
      <c r="AE47" s="583"/>
      <c r="AF47" s="583"/>
      <c r="AG47" s="583"/>
      <c r="AH47" s="583"/>
    </row>
    <row r="48" spans="2:34">
      <c r="B48" s="46"/>
      <c r="C48" s="98"/>
      <c r="D48" s="102"/>
      <c r="E48" s="586"/>
      <c r="F48" s="586"/>
      <c r="G48" s="586"/>
      <c r="H48" s="586"/>
      <c r="I48" s="586"/>
      <c r="J48" s="586"/>
      <c r="K48" s="586"/>
      <c r="L48" s="586"/>
      <c r="M48" s="131"/>
      <c r="N48" s="131"/>
      <c r="W48" s="583"/>
      <c r="X48" s="583"/>
      <c r="Y48" s="583"/>
      <c r="Z48" s="583"/>
      <c r="AA48" s="583"/>
      <c r="AB48" s="583"/>
      <c r="AC48" s="583"/>
      <c r="AD48" s="583"/>
      <c r="AE48" s="583"/>
      <c r="AF48" s="583"/>
      <c r="AG48" s="583"/>
      <c r="AH48" s="583"/>
    </row>
    <row r="49" spans="2:34" ht="14.15" customHeight="1">
      <c r="B49" s="46"/>
      <c r="C49" s="98"/>
      <c r="D49" s="102" t="s">
        <v>13</v>
      </c>
      <c r="E49" s="586" t="s">
        <v>26</v>
      </c>
      <c r="F49" s="586"/>
      <c r="G49" s="586"/>
      <c r="H49" s="586"/>
      <c r="I49" s="586"/>
      <c r="J49" s="586"/>
      <c r="K49" s="586"/>
      <c r="L49" s="586"/>
      <c r="M49" s="131"/>
      <c r="N49" s="131"/>
      <c r="W49" s="583"/>
      <c r="X49" s="583"/>
      <c r="Y49" s="583"/>
      <c r="Z49" s="583"/>
      <c r="AA49" s="583"/>
      <c r="AB49" s="583"/>
      <c r="AC49" s="583"/>
      <c r="AD49" s="583"/>
      <c r="AE49" s="583"/>
      <c r="AF49" s="583"/>
      <c r="AG49" s="583"/>
      <c r="AH49" s="583"/>
    </row>
    <row r="50" spans="2:34">
      <c r="B50" s="46"/>
      <c r="C50" s="98"/>
      <c r="D50" s="102"/>
      <c r="E50" s="586"/>
      <c r="F50" s="586"/>
      <c r="G50" s="586"/>
      <c r="H50" s="586"/>
      <c r="I50" s="586"/>
      <c r="J50" s="586"/>
      <c r="K50" s="586"/>
      <c r="L50" s="586"/>
      <c r="M50" s="131"/>
      <c r="N50" s="131"/>
      <c r="W50" s="583"/>
      <c r="X50" s="583"/>
      <c r="Y50" s="583"/>
      <c r="Z50" s="583"/>
      <c r="AA50" s="583"/>
      <c r="AB50" s="583"/>
      <c r="AC50" s="583"/>
      <c r="AD50" s="583"/>
      <c r="AE50" s="583"/>
      <c r="AF50" s="583"/>
      <c r="AG50" s="583"/>
      <c r="AH50" s="583"/>
    </row>
    <row r="51" spans="2:34">
      <c r="B51" s="46"/>
      <c r="C51" s="98"/>
      <c r="D51" s="102"/>
      <c r="E51" s="586"/>
      <c r="F51" s="586"/>
      <c r="G51" s="586"/>
      <c r="H51" s="586"/>
      <c r="I51" s="586"/>
      <c r="J51" s="586"/>
      <c r="K51" s="586"/>
      <c r="L51" s="586"/>
      <c r="M51" s="131"/>
      <c r="N51" s="131"/>
      <c r="W51" s="583"/>
      <c r="X51" s="583"/>
      <c r="Y51" s="583"/>
      <c r="Z51" s="583"/>
      <c r="AA51" s="583"/>
      <c r="AB51" s="583"/>
      <c r="AC51" s="583"/>
      <c r="AD51" s="583"/>
      <c r="AE51" s="583"/>
      <c r="AF51" s="583"/>
      <c r="AG51" s="583"/>
      <c r="AH51" s="583"/>
    </row>
    <row r="52" spans="2:34">
      <c r="B52" s="46"/>
      <c r="C52" s="98"/>
      <c r="D52" s="102"/>
      <c r="E52" s="586"/>
      <c r="F52" s="586"/>
      <c r="G52" s="586"/>
      <c r="H52" s="586"/>
      <c r="I52" s="586"/>
      <c r="J52" s="586"/>
      <c r="K52" s="586"/>
      <c r="L52" s="586"/>
      <c r="M52" s="131"/>
      <c r="N52" s="131"/>
      <c r="W52" s="583"/>
      <c r="X52" s="583"/>
      <c r="Y52" s="583"/>
      <c r="Z52" s="583"/>
      <c r="AA52" s="583"/>
      <c r="AB52" s="583"/>
      <c r="AC52" s="583"/>
      <c r="AD52" s="583"/>
      <c r="AE52" s="583"/>
      <c r="AF52" s="583"/>
      <c r="AG52" s="583"/>
      <c r="AH52" s="583"/>
    </row>
    <row r="53" spans="2:34">
      <c r="B53" s="46"/>
      <c r="C53" s="98"/>
      <c r="D53" s="102"/>
      <c r="E53" s="586"/>
      <c r="F53" s="586"/>
      <c r="G53" s="586"/>
      <c r="H53" s="586"/>
      <c r="I53" s="586"/>
      <c r="J53" s="586"/>
      <c r="K53" s="586"/>
      <c r="L53" s="586"/>
      <c r="M53" s="131"/>
      <c r="N53" s="131"/>
      <c r="W53" s="583"/>
      <c r="X53" s="583"/>
      <c r="Y53" s="583"/>
      <c r="Z53" s="583"/>
      <c r="AA53" s="583"/>
      <c r="AB53" s="583"/>
      <c r="AC53" s="583"/>
      <c r="AD53" s="583"/>
      <c r="AE53" s="583"/>
      <c r="AF53" s="583"/>
      <c r="AG53" s="583"/>
      <c r="AH53" s="583"/>
    </row>
    <row r="54" spans="2:34">
      <c r="B54" s="46"/>
      <c r="C54" s="98"/>
      <c r="D54" s="102"/>
      <c r="E54" s="586"/>
      <c r="F54" s="586"/>
      <c r="G54" s="586"/>
      <c r="H54" s="586"/>
      <c r="I54" s="586"/>
      <c r="J54" s="586"/>
      <c r="K54" s="586"/>
      <c r="L54" s="586"/>
      <c r="M54" s="131"/>
      <c r="N54" s="131"/>
      <c r="W54" s="583"/>
      <c r="X54" s="583"/>
      <c r="Y54" s="583"/>
      <c r="Z54" s="583"/>
      <c r="AA54" s="583"/>
      <c r="AB54" s="583"/>
      <c r="AC54" s="583"/>
      <c r="AD54" s="583"/>
      <c r="AE54" s="583"/>
      <c r="AF54" s="583"/>
      <c r="AG54" s="583"/>
      <c r="AH54" s="583"/>
    </row>
    <row r="55" spans="2:34">
      <c r="B55" s="46"/>
      <c r="C55" s="98"/>
      <c r="D55" s="102"/>
      <c r="E55" s="119"/>
      <c r="F55" s="119"/>
      <c r="G55" s="119"/>
      <c r="H55" s="119"/>
      <c r="I55" s="119"/>
      <c r="J55" s="119"/>
      <c r="K55" s="119"/>
      <c r="L55" s="119"/>
      <c r="M55" s="131"/>
      <c r="N55" s="131"/>
      <c r="W55" s="583"/>
      <c r="X55" s="583"/>
      <c r="Y55" s="583"/>
      <c r="Z55" s="583"/>
      <c r="AA55" s="583"/>
      <c r="AB55" s="583"/>
      <c r="AC55" s="583"/>
      <c r="AD55" s="583"/>
      <c r="AE55" s="583"/>
      <c r="AF55" s="583"/>
      <c r="AG55" s="583"/>
      <c r="AH55" s="583"/>
    </row>
    <row r="56" spans="2:34">
      <c r="B56" s="46"/>
      <c r="C56" s="98"/>
      <c r="D56" s="98"/>
      <c r="E56" s="101"/>
      <c r="F56" s="101"/>
      <c r="G56" s="101"/>
      <c r="H56" s="101"/>
      <c r="I56" s="101"/>
      <c r="J56" s="98"/>
      <c r="K56" s="98"/>
      <c r="L56" s="98"/>
      <c r="M56" s="131"/>
      <c r="N56" s="131"/>
      <c r="W56" s="583"/>
      <c r="X56" s="583"/>
      <c r="Y56" s="583"/>
      <c r="Z56" s="583"/>
      <c r="AA56" s="583"/>
      <c r="AB56" s="583"/>
      <c r="AC56" s="583"/>
      <c r="AD56" s="583"/>
      <c r="AE56" s="583"/>
      <c r="AF56" s="583"/>
      <c r="AG56" s="583"/>
      <c r="AH56" s="583"/>
    </row>
    <row r="57" spans="2:34">
      <c r="B57" s="46"/>
      <c r="C57" s="104"/>
      <c r="D57" s="104"/>
      <c r="E57" s="105"/>
      <c r="F57" s="105"/>
      <c r="G57" s="105"/>
      <c r="H57" s="105"/>
      <c r="I57" s="105"/>
      <c r="J57" s="104"/>
      <c r="K57" s="104"/>
      <c r="L57" s="104"/>
      <c r="M57" s="133"/>
      <c r="N57" s="129"/>
      <c r="W57" s="69"/>
      <c r="X57" s="69"/>
      <c r="Y57" s="69"/>
      <c r="Z57" s="69"/>
      <c r="AA57" s="69"/>
      <c r="AB57" s="69"/>
      <c r="AC57" s="69"/>
      <c r="AD57" s="69"/>
      <c r="AE57" s="69"/>
      <c r="AF57" s="69"/>
      <c r="AG57" s="69"/>
      <c r="AH57" s="69"/>
    </row>
    <row r="58" spans="2:34">
      <c r="B58" s="46"/>
      <c r="C58" s="95"/>
      <c r="D58" s="95"/>
      <c r="E58" s="96"/>
      <c r="F58" s="96"/>
      <c r="G58" s="96"/>
      <c r="H58" s="96"/>
      <c r="I58" s="96"/>
      <c r="J58" s="95"/>
      <c r="K58" s="95"/>
      <c r="L58" s="95"/>
      <c r="M58" s="134"/>
      <c r="N58" s="134"/>
    </row>
    <row r="59" spans="2:34">
      <c r="B59" s="46"/>
      <c r="C59" s="95"/>
      <c r="D59" s="145" t="s">
        <v>27</v>
      </c>
      <c r="E59" s="96"/>
      <c r="F59" s="96"/>
      <c r="G59" s="96"/>
      <c r="H59" s="96"/>
      <c r="I59" s="96"/>
      <c r="J59" s="95"/>
      <c r="K59" s="95"/>
      <c r="L59" s="95"/>
      <c r="M59" s="134"/>
      <c r="N59" s="134"/>
    </row>
    <row r="60" spans="2:34">
      <c r="B60" s="46"/>
      <c r="C60" s="95"/>
      <c r="D60" s="95"/>
      <c r="E60" s="96"/>
      <c r="F60" s="96"/>
      <c r="G60" s="96"/>
      <c r="H60" s="96"/>
      <c r="I60" s="96"/>
      <c r="J60" s="95"/>
      <c r="K60" s="95"/>
      <c r="L60" s="95"/>
      <c r="M60" s="134"/>
      <c r="N60" s="134"/>
    </row>
    <row r="61" spans="2:34">
      <c r="B61" s="46"/>
      <c r="C61" s="95"/>
      <c r="D61" s="581">
        <v>1</v>
      </c>
      <c r="E61" s="591" t="s">
        <v>6</v>
      </c>
      <c r="F61" s="591"/>
      <c r="G61" s="582" t="s">
        <v>28</v>
      </c>
      <c r="H61" s="582"/>
      <c r="I61" s="582"/>
      <c r="J61" s="582"/>
      <c r="K61" s="582"/>
      <c r="L61" s="582"/>
      <c r="M61" s="134"/>
      <c r="N61" s="134"/>
    </row>
    <row r="62" spans="2:34">
      <c r="B62" s="46"/>
      <c r="C62" s="95"/>
      <c r="D62" s="581"/>
      <c r="E62" s="591"/>
      <c r="F62" s="591"/>
      <c r="G62" s="582"/>
      <c r="H62" s="582"/>
      <c r="I62" s="582"/>
      <c r="J62" s="582"/>
      <c r="K62" s="582"/>
      <c r="L62" s="582"/>
      <c r="M62" s="134"/>
      <c r="N62" s="134"/>
    </row>
    <row r="63" spans="2:34">
      <c r="B63" s="46"/>
      <c r="C63" s="95"/>
      <c r="D63" s="581">
        <v>2</v>
      </c>
      <c r="E63" s="591" t="s">
        <v>5</v>
      </c>
      <c r="F63" s="591"/>
      <c r="G63" s="582" t="s">
        <v>29</v>
      </c>
      <c r="H63" s="582"/>
      <c r="I63" s="582"/>
      <c r="J63" s="582"/>
      <c r="K63" s="582"/>
      <c r="L63" s="582"/>
      <c r="M63" s="134"/>
      <c r="N63" s="134"/>
    </row>
    <row r="64" spans="2:34">
      <c r="B64" s="46"/>
      <c r="C64" s="95"/>
      <c r="D64" s="581"/>
      <c r="E64" s="591"/>
      <c r="F64" s="591"/>
      <c r="G64" s="582"/>
      <c r="H64" s="582"/>
      <c r="I64" s="582"/>
      <c r="J64" s="582"/>
      <c r="K64" s="582"/>
      <c r="L64" s="582"/>
      <c r="M64" s="134"/>
      <c r="N64" s="134"/>
    </row>
    <row r="65" spans="2:14" ht="14.15" customHeight="1">
      <c r="B65" s="46"/>
      <c r="C65" s="95"/>
      <c r="D65" s="581">
        <v>3</v>
      </c>
      <c r="E65" s="591" t="s">
        <v>30</v>
      </c>
      <c r="F65" s="591"/>
      <c r="G65" s="582" t="s">
        <v>31</v>
      </c>
      <c r="H65" s="582"/>
      <c r="I65" s="582"/>
      <c r="J65" s="582"/>
      <c r="K65" s="582"/>
      <c r="L65" s="582"/>
      <c r="M65" s="134"/>
      <c r="N65" s="134"/>
    </row>
    <row r="66" spans="2:14">
      <c r="B66" s="46"/>
      <c r="C66" s="95"/>
      <c r="D66" s="581"/>
      <c r="E66" s="591"/>
      <c r="F66" s="591"/>
      <c r="G66" s="582"/>
      <c r="H66" s="582"/>
      <c r="I66" s="582"/>
      <c r="J66" s="582"/>
      <c r="K66" s="582"/>
      <c r="L66" s="582"/>
      <c r="M66" s="134"/>
      <c r="N66" s="134"/>
    </row>
    <row r="67" spans="2:14">
      <c r="B67" s="46"/>
      <c r="C67" s="95"/>
      <c r="D67" s="581">
        <v>4</v>
      </c>
      <c r="E67" s="591" t="s">
        <v>32</v>
      </c>
      <c r="F67" s="591"/>
      <c r="G67" s="582" t="s">
        <v>33</v>
      </c>
      <c r="H67" s="582"/>
      <c r="I67" s="582"/>
      <c r="J67" s="582"/>
      <c r="K67" s="582"/>
      <c r="L67" s="582"/>
      <c r="M67" s="134"/>
      <c r="N67" s="134"/>
    </row>
    <row r="68" spans="2:14">
      <c r="B68" s="46"/>
      <c r="C68" s="95"/>
      <c r="D68" s="581"/>
      <c r="E68" s="591"/>
      <c r="F68" s="591"/>
      <c r="G68" s="582"/>
      <c r="H68" s="582"/>
      <c r="I68" s="582"/>
      <c r="J68" s="582"/>
      <c r="K68" s="582"/>
      <c r="L68" s="582"/>
      <c r="M68" s="134"/>
      <c r="N68" s="134"/>
    </row>
    <row r="69" spans="2:14" ht="14.15" customHeight="1">
      <c r="B69" s="46"/>
      <c r="C69" s="95"/>
      <c r="D69" s="581">
        <v>5</v>
      </c>
      <c r="E69" s="591" t="s">
        <v>34</v>
      </c>
      <c r="F69" s="591"/>
      <c r="G69" s="582" t="s">
        <v>35</v>
      </c>
      <c r="H69" s="582"/>
      <c r="I69" s="582"/>
      <c r="J69" s="582"/>
      <c r="K69" s="582"/>
      <c r="L69" s="582"/>
      <c r="M69" s="134"/>
      <c r="N69" s="134"/>
    </row>
    <row r="70" spans="2:14">
      <c r="B70" s="46"/>
      <c r="C70" s="95"/>
      <c r="D70" s="581"/>
      <c r="E70" s="591"/>
      <c r="F70" s="591"/>
      <c r="G70" s="582"/>
      <c r="H70" s="582"/>
      <c r="I70" s="582"/>
      <c r="J70" s="582"/>
      <c r="K70" s="582"/>
      <c r="L70" s="582"/>
      <c r="M70" s="134"/>
      <c r="N70" s="134"/>
    </row>
    <row r="71" spans="2:14" ht="14.15" customHeight="1">
      <c r="B71" s="46"/>
      <c r="C71" s="95"/>
      <c r="D71" s="581">
        <v>6</v>
      </c>
      <c r="E71" s="591" t="s">
        <v>36</v>
      </c>
      <c r="F71" s="591"/>
      <c r="G71" s="582" t="s">
        <v>37</v>
      </c>
      <c r="H71" s="582"/>
      <c r="I71" s="582"/>
      <c r="J71" s="582"/>
      <c r="K71" s="582"/>
      <c r="L71" s="582"/>
      <c r="M71" s="134"/>
      <c r="N71" s="134"/>
    </row>
    <row r="72" spans="2:14">
      <c r="B72" s="46"/>
      <c r="C72" s="95"/>
      <c r="D72" s="581"/>
      <c r="E72" s="591"/>
      <c r="F72" s="591"/>
      <c r="G72" s="582"/>
      <c r="H72" s="582"/>
      <c r="I72" s="582"/>
      <c r="J72" s="582"/>
      <c r="K72" s="582"/>
      <c r="L72" s="582"/>
      <c r="M72" s="134"/>
      <c r="N72" s="134"/>
    </row>
    <row r="73" spans="2:14" ht="14.15" customHeight="1">
      <c r="B73" s="46"/>
      <c r="C73" s="95"/>
      <c r="D73" s="581">
        <v>7</v>
      </c>
      <c r="E73" s="591" t="s">
        <v>38</v>
      </c>
      <c r="F73" s="591"/>
      <c r="G73" s="582" t="s">
        <v>39</v>
      </c>
      <c r="H73" s="582"/>
      <c r="I73" s="582"/>
      <c r="J73" s="582"/>
      <c r="K73" s="582"/>
      <c r="L73" s="582"/>
      <c r="M73" s="134"/>
      <c r="N73" s="134"/>
    </row>
    <row r="74" spans="2:14">
      <c r="B74" s="46"/>
      <c r="C74" s="95"/>
      <c r="D74" s="581"/>
      <c r="E74" s="591"/>
      <c r="F74" s="591"/>
      <c r="G74" s="582"/>
      <c r="H74" s="582"/>
      <c r="I74" s="582"/>
      <c r="J74" s="582"/>
      <c r="K74" s="582"/>
      <c r="L74" s="582"/>
      <c r="M74" s="134"/>
      <c r="N74" s="134"/>
    </row>
    <row r="75" spans="2:14" ht="14.15" customHeight="1">
      <c r="B75" s="46"/>
      <c r="C75" s="95"/>
      <c r="D75" s="581">
        <v>8</v>
      </c>
      <c r="E75" s="591" t="s">
        <v>40</v>
      </c>
      <c r="F75" s="591"/>
      <c r="G75" s="582" t="s">
        <v>41</v>
      </c>
      <c r="H75" s="582"/>
      <c r="I75" s="582"/>
      <c r="J75" s="582"/>
      <c r="K75" s="582"/>
      <c r="L75" s="582"/>
      <c r="M75" s="134"/>
      <c r="N75" s="134"/>
    </row>
    <row r="76" spans="2:14">
      <c r="B76" s="46"/>
      <c r="C76" s="95"/>
      <c r="D76" s="581"/>
      <c r="E76" s="591"/>
      <c r="F76" s="591"/>
      <c r="G76" s="582"/>
      <c r="H76" s="582"/>
      <c r="I76" s="582"/>
      <c r="J76" s="582"/>
      <c r="K76" s="582"/>
      <c r="L76" s="582"/>
      <c r="M76" s="134"/>
      <c r="N76" s="134"/>
    </row>
    <row r="77" spans="2:14" ht="14.15" customHeight="1">
      <c r="B77" s="46"/>
      <c r="C77" s="95"/>
      <c r="D77" s="581">
        <v>9</v>
      </c>
      <c r="E77" s="591" t="s">
        <v>42</v>
      </c>
      <c r="F77" s="591"/>
      <c r="G77" s="582" t="s">
        <v>43</v>
      </c>
      <c r="H77" s="582"/>
      <c r="I77" s="582"/>
      <c r="J77" s="582"/>
      <c r="K77" s="582"/>
      <c r="L77" s="582"/>
      <c r="M77" s="134"/>
      <c r="N77" s="134"/>
    </row>
    <row r="78" spans="2:14">
      <c r="B78" s="46"/>
      <c r="C78" s="95"/>
      <c r="D78" s="581"/>
      <c r="E78" s="591"/>
      <c r="F78" s="591"/>
      <c r="G78" s="582"/>
      <c r="H78" s="582"/>
      <c r="I78" s="582"/>
      <c r="J78" s="582"/>
      <c r="K78" s="582"/>
      <c r="L78" s="582"/>
      <c r="M78" s="134"/>
      <c r="N78" s="134"/>
    </row>
    <row r="79" spans="2:14" ht="14.15" customHeight="1">
      <c r="B79" s="46"/>
      <c r="C79" s="95"/>
      <c r="D79" s="581">
        <v>10</v>
      </c>
      <c r="E79" s="591" t="s">
        <v>44</v>
      </c>
      <c r="F79" s="591"/>
      <c r="G79" s="582" t="s">
        <v>45</v>
      </c>
      <c r="H79" s="582"/>
      <c r="I79" s="582"/>
      <c r="J79" s="582"/>
      <c r="K79" s="582"/>
      <c r="L79" s="582"/>
      <c r="M79" s="134"/>
      <c r="N79" s="134"/>
    </row>
    <row r="80" spans="2:14">
      <c r="B80" s="46"/>
      <c r="C80" s="95"/>
      <c r="D80" s="581"/>
      <c r="E80" s="591"/>
      <c r="F80" s="591"/>
      <c r="G80" s="582"/>
      <c r="H80" s="582"/>
      <c r="I80" s="582"/>
      <c r="J80" s="582"/>
      <c r="K80" s="582"/>
      <c r="L80" s="582"/>
      <c r="M80" s="134"/>
      <c r="N80" s="134"/>
    </row>
    <row r="81" spans="1:17" ht="14.15" customHeight="1">
      <c r="B81" s="46"/>
      <c r="C81" s="95"/>
      <c r="D81" s="581">
        <v>11</v>
      </c>
      <c r="E81" s="591" t="s">
        <v>46</v>
      </c>
      <c r="F81" s="591"/>
      <c r="G81" s="582" t="s">
        <v>47</v>
      </c>
      <c r="H81" s="582"/>
      <c r="I81" s="582"/>
      <c r="J81" s="582"/>
      <c r="K81" s="582"/>
      <c r="L81" s="582"/>
      <c r="M81" s="134"/>
      <c r="N81" s="134"/>
    </row>
    <row r="82" spans="1:17">
      <c r="B82" s="46"/>
      <c r="C82" s="95"/>
      <c r="D82" s="581"/>
      <c r="E82" s="591"/>
      <c r="F82" s="591"/>
      <c r="G82" s="582"/>
      <c r="H82" s="582"/>
      <c r="I82" s="582"/>
      <c r="J82" s="582"/>
      <c r="K82" s="582"/>
      <c r="L82" s="582"/>
      <c r="M82" s="134"/>
      <c r="N82" s="134"/>
    </row>
    <row r="83" spans="1:17" ht="14.15" customHeight="1">
      <c r="B83" s="46"/>
      <c r="C83" s="95"/>
      <c r="D83" s="581">
        <v>12</v>
      </c>
      <c r="E83" s="591" t="s">
        <v>48</v>
      </c>
      <c r="F83" s="591"/>
      <c r="G83" s="582" t="s">
        <v>49</v>
      </c>
      <c r="H83" s="582"/>
      <c r="I83" s="582"/>
      <c r="J83" s="582"/>
      <c r="K83" s="582"/>
      <c r="L83" s="582"/>
      <c r="M83" s="134"/>
      <c r="N83" s="134"/>
    </row>
    <row r="84" spans="1:17">
      <c r="B84" s="46"/>
      <c r="C84" s="95"/>
      <c r="D84" s="581"/>
      <c r="E84" s="591"/>
      <c r="F84" s="591"/>
      <c r="G84" s="582"/>
      <c r="H84" s="582"/>
      <c r="I84" s="582"/>
      <c r="J84" s="582"/>
      <c r="K84" s="582"/>
      <c r="L84" s="582"/>
      <c r="M84" s="134"/>
      <c r="N84" s="134"/>
    </row>
    <row r="85" spans="1:17">
      <c r="B85" s="46"/>
      <c r="C85" s="95"/>
      <c r="D85" s="581">
        <v>13</v>
      </c>
      <c r="E85" s="591" t="s">
        <v>50</v>
      </c>
      <c r="F85" s="591"/>
      <c r="G85" s="582" t="s">
        <v>51</v>
      </c>
      <c r="H85" s="582"/>
      <c r="I85" s="582"/>
      <c r="J85" s="582"/>
      <c r="K85" s="582"/>
      <c r="L85" s="582"/>
      <c r="M85" s="134"/>
      <c r="N85" s="134"/>
    </row>
    <row r="86" spans="1:17">
      <c r="B86" s="46"/>
      <c r="C86" s="95"/>
      <c r="D86" s="581"/>
      <c r="E86" s="591"/>
      <c r="F86" s="591"/>
      <c r="G86" s="582"/>
      <c r="H86" s="582"/>
      <c r="I86" s="582"/>
      <c r="J86" s="582"/>
      <c r="K86" s="582"/>
      <c r="L86" s="582"/>
      <c r="M86" s="134"/>
      <c r="N86" s="134"/>
    </row>
    <row r="87" spans="1:17">
      <c r="B87" s="46"/>
      <c r="C87" s="95"/>
      <c r="D87" s="581">
        <v>14</v>
      </c>
      <c r="E87" s="591" t="s">
        <v>52</v>
      </c>
      <c r="F87" s="591"/>
      <c r="G87" s="582" t="s">
        <v>53</v>
      </c>
      <c r="H87" s="582"/>
      <c r="I87" s="582"/>
      <c r="J87" s="582"/>
      <c r="K87" s="582"/>
      <c r="L87" s="582"/>
      <c r="M87" s="134"/>
      <c r="N87" s="134"/>
    </row>
    <row r="88" spans="1:17">
      <c r="B88" s="46"/>
      <c r="C88" s="95"/>
      <c r="D88" s="581"/>
      <c r="E88" s="591"/>
      <c r="F88" s="591"/>
      <c r="G88" s="582"/>
      <c r="H88" s="582"/>
      <c r="I88" s="582"/>
      <c r="J88" s="582"/>
      <c r="K88" s="582"/>
      <c r="L88" s="582"/>
      <c r="M88" s="134"/>
      <c r="N88" s="134"/>
    </row>
    <row r="89" spans="1:17">
      <c r="B89" s="46"/>
      <c r="C89" s="95"/>
      <c r="D89" s="581">
        <v>15</v>
      </c>
      <c r="E89" s="591" t="s">
        <v>54</v>
      </c>
      <c r="F89" s="591"/>
      <c r="G89" s="582" t="s">
        <v>55</v>
      </c>
      <c r="H89" s="582"/>
      <c r="I89" s="582"/>
      <c r="J89" s="582"/>
      <c r="K89" s="582"/>
      <c r="L89" s="582"/>
      <c r="M89" s="134"/>
      <c r="N89" s="134"/>
    </row>
    <row r="90" spans="1:17">
      <c r="B90" s="46"/>
      <c r="C90" s="95"/>
      <c r="D90" s="581"/>
      <c r="E90" s="591"/>
      <c r="F90" s="591"/>
      <c r="G90" s="582"/>
      <c r="H90" s="582"/>
      <c r="I90" s="582"/>
      <c r="J90" s="582"/>
      <c r="K90" s="582"/>
      <c r="L90" s="582"/>
      <c r="M90" s="134"/>
      <c r="N90" s="134"/>
    </row>
    <row r="91" spans="1:17">
      <c r="B91" s="46"/>
      <c r="C91" s="95"/>
      <c r="D91" s="95"/>
      <c r="E91" s="96"/>
      <c r="F91" s="96"/>
      <c r="G91" s="96"/>
      <c r="H91" s="96"/>
      <c r="I91" s="96"/>
      <c r="J91" s="95"/>
      <c r="K91" s="95"/>
      <c r="L91" s="95"/>
      <c r="M91" s="134"/>
      <c r="N91" s="134"/>
    </row>
    <row r="92" spans="1:17">
      <c r="A92" s="45"/>
      <c r="B92" s="135"/>
      <c r="C92" s="136"/>
      <c r="D92" s="136"/>
      <c r="E92" s="136"/>
      <c r="F92" s="136"/>
      <c r="G92" s="136"/>
      <c r="H92" s="136"/>
      <c r="I92" s="136"/>
      <c r="J92" s="136"/>
      <c r="K92" s="136"/>
      <c r="L92" s="136"/>
      <c r="M92" s="136"/>
      <c r="N92" s="134"/>
      <c r="O92" s="45"/>
      <c r="P92" s="45"/>
      <c r="Q92" s="45"/>
    </row>
    <row r="93" spans="1:17">
      <c r="A93" s="45"/>
      <c r="B93" s="135"/>
      <c r="C93" s="135"/>
      <c r="D93" s="135"/>
      <c r="E93" s="135"/>
      <c r="F93" s="135"/>
      <c r="G93" s="135"/>
      <c r="H93" s="135"/>
      <c r="I93" s="135"/>
      <c r="J93" s="135"/>
      <c r="K93" s="135"/>
      <c r="L93" s="135"/>
      <c r="M93" s="135"/>
      <c r="N93" s="135"/>
      <c r="O93" s="45"/>
      <c r="P93" s="45"/>
      <c r="Q93" s="45"/>
    </row>
    <row r="94" spans="1:17">
      <c r="B94" s="46"/>
      <c r="C94" s="46"/>
      <c r="D94" s="46"/>
      <c r="E94" s="47"/>
      <c r="F94" s="47"/>
      <c r="G94" s="47"/>
      <c r="H94" s="47"/>
      <c r="I94" s="47"/>
      <c r="J94" s="46"/>
      <c r="K94" s="46"/>
      <c r="L94" s="46"/>
      <c r="M94" s="129"/>
      <c r="N94" s="129"/>
    </row>
    <row r="95" spans="1:17">
      <c r="B95" s="46"/>
      <c r="C95" s="46"/>
      <c r="D95" s="46"/>
      <c r="E95" s="47"/>
      <c r="F95" s="599" t="s">
        <v>56</v>
      </c>
      <c r="G95" s="137"/>
      <c r="H95" s="137"/>
      <c r="I95" s="137"/>
      <c r="J95" s="137"/>
      <c r="K95" s="137"/>
      <c r="L95" s="137"/>
      <c r="M95" s="137"/>
      <c r="N95" s="137"/>
    </row>
    <row r="96" spans="1:17">
      <c r="B96" s="46"/>
      <c r="C96" s="46"/>
      <c r="D96" s="46"/>
      <c r="E96" s="598"/>
      <c r="F96" s="599"/>
      <c r="G96" s="596" t="s">
        <v>57</v>
      </c>
      <c r="H96" s="596"/>
      <c r="I96" s="597" t="s">
        <v>58</v>
      </c>
      <c r="J96" s="597"/>
      <c r="K96" s="597"/>
      <c r="L96" s="597"/>
      <c r="M96" s="597"/>
      <c r="N96" s="137"/>
    </row>
    <row r="97" spans="1:17" ht="14.15" customHeight="1">
      <c r="B97" s="46"/>
      <c r="C97" s="46"/>
      <c r="D97" s="46"/>
      <c r="E97" s="598"/>
      <c r="F97" s="599"/>
      <c r="G97" s="596"/>
      <c r="H97" s="596"/>
      <c r="I97" s="597"/>
      <c r="J97" s="597"/>
      <c r="K97" s="597"/>
      <c r="L97" s="597"/>
      <c r="M97" s="597"/>
      <c r="N97" s="137"/>
    </row>
    <row r="98" spans="1:17" ht="14.15" customHeight="1">
      <c r="B98" s="46"/>
      <c r="C98" s="46"/>
      <c r="D98" s="46"/>
      <c r="E98" s="598"/>
      <c r="F98" s="47"/>
      <c r="G98" s="596"/>
      <c r="H98" s="596"/>
      <c r="I98" s="107" t="s">
        <v>59</v>
      </c>
      <c r="J98" s="106"/>
      <c r="K98" s="106"/>
      <c r="L98" s="106"/>
      <c r="M98" s="106"/>
      <c r="N98" s="137"/>
    </row>
    <row r="99" spans="1:17" ht="14.15" customHeight="1">
      <c r="B99" s="46"/>
      <c r="C99" s="46"/>
      <c r="D99" s="46"/>
      <c r="E99" s="47"/>
      <c r="F99" s="47"/>
      <c r="G99" s="137"/>
      <c r="H99" s="137"/>
      <c r="I99" s="137"/>
      <c r="J99" s="137"/>
      <c r="K99" s="137"/>
      <c r="L99" s="137"/>
      <c r="M99" s="137"/>
      <c r="N99" s="137"/>
    </row>
    <row r="100" spans="1:17">
      <c r="B100" s="46"/>
      <c r="C100" s="46"/>
      <c r="D100" s="46"/>
      <c r="E100" s="47"/>
      <c r="F100" s="47"/>
      <c r="G100" s="47"/>
      <c r="H100" s="47"/>
      <c r="I100" s="47"/>
      <c r="J100" s="46"/>
      <c r="K100" s="46"/>
      <c r="L100" s="46"/>
      <c r="M100" s="129"/>
      <c r="N100" s="129"/>
    </row>
    <row r="101" spans="1:17">
      <c r="B101" s="46"/>
      <c r="C101" s="46"/>
      <c r="D101" s="46"/>
      <c r="E101" s="47"/>
      <c r="F101" s="47"/>
      <c r="G101" s="47"/>
      <c r="H101" s="47"/>
      <c r="I101" s="47"/>
      <c r="J101" s="46"/>
      <c r="K101" s="44"/>
      <c r="L101" s="44"/>
    </row>
    <row r="102" spans="1:17" s="125" customFormat="1">
      <c r="B102" s="126"/>
      <c r="C102" s="126"/>
      <c r="D102" s="126"/>
      <c r="E102" s="127"/>
      <c r="F102" s="127"/>
      <c r="G102" s="127"/>
      <c r="H102" s="127"/>
      <c r="I102" s="127"/>
      <c r="J102" s="126"/>
      <c r="K102" s="128"/>
      <c r="L102" s="128"/>
    </row>
    <row r="103" spans="1:17" s="125" customFormat="1">
      <c r="A103" s="124"/>
      <c r="B103" s="94" t="s">
        <v>60</v>
      </c>
      <c r="C103" s="486"/>
      <c r="D103" s="486"/>
      <c r="E103" s="486"/>
      <c r="F103" s="486"/>
      <c r="G103" s="486"/>
      <c r="H103" s="486"/>
      <c r="I103" s="486"/>
      <c r="J103" s="486"/>
      <c r="K103" s="486"/>
      <c r="L103" s="486"/>
      <c r="M103" s="486"/>
      <c r="N103" s="486"/>
      <c r="O103" s="124"/>
      <c r="P103" s="124"/>
      <c r="Q103" s="124"/>
    </row>
    <row r="104" spans="1:17" s="125" customFormat="1">
      <c r="A104" s="124"/>
      <c r="B104" s="486"/>
      <c r="C104" s="487" t="s">
        <v>61</v>
      </c>
      <c r="D104" s="488"/>
      <c r="E104" s="488" t="s">
        <v>62</v>
      </c>
      <c r="F104" s="488"/>
      <c r="G104" s="600" t="s">
        <v>63</v>
      </c>
      <c r="H104" s="600"/>
      <c r="I104" s="600"/>
      <c r="J104" s="600"/>
      <c r="K104" s="600"/>
      <c r="L104" s="600"/>
      <c r="M104" s="600"/>
      <c r="N104" s="601"/>
      <c r="O104" s="124"/>
      <c r="P104" s="124"/>
      <c r="Q104" s="124"/>
    </row>
    <row r="105" spans="1:17" s="125" customFormat="1">
      <c r="A105" s="124"/>
      <c r="B105" s="486"/>
      <c r="C105" s="489"/>
      <c r="D105" s="490"/>
      <c r="E105" s="490"/>
      <c r="F105" s="490"/>
      <c r="G105" s="602"/>
      <c r="H105" s="602"/>
      <c r="I105" s="602"/>
      <c r="J105" s="602"/>
      <c r="K105" s="602"/>
      <c r="L105" s="602"/>
      <c r="M105" s="602"/>
      <c r="N105" s="603"/>
      <c r="O105" s="124"/>
      <c r="P105" s="124"/>
      <c r="Q105" s="124"/>
    </row>
    <row r="106" spans="1:17" s="125" customFormat="1">
      <c r="A106" s="124"/>
      <c r="B106" s="486"/>
      <c r="C106" s="489"/>
      <c r="D106" s="490"/>
      <c r="E106" s="490"/>
      <c r="F106" s="490"/>
      <c r="G106" s="602"/>
      <c r="H106" s="602"/>
      <c r="I106" s="602"/>
      <c r="J106" s="602"/>
      <c r="K106" s="602"/>
      <c r="L106" s="602"/>
      <c r="M106" s="602"/>
      <c r="N106" s="603"/>
      <c r="O106" s="124"/>
      <c r="P106" s="124"/>
      <c r="Q106" s="124"/>
    </row>
    <row r="107" spans="1:17" s="125" customFormat="1">
      <c r="A107" s="124"/>
      <c r="B107" s="486"/>
      <c r="C107" s="491"/>
      <c r="D107" s="492"/>
      <c r="E107" s="492"/>
      <c r="F107" s="492"/>
      <c r="G107" s="492"/>
      <c r="H107" s="492"/>
      <c r="I107" s="492"/>
      <c r="J107" s="492"/>
      <c r="K107" s="492"/>
      <c r="L107" s="492"/>
      <c r="M107" s="492"/>
      <c r="N107" s="493"/>
      <c r="O107" s="124"/>
      <c r="P107" s="124"/>
      <c r="Q107" s="124"/>
    </row>
    <row r="108" spans="1:17" s="125" customFormat="1" ht="14.15" customHeight="1">
      <c r="A108" s="124"/>
      <c r="B108" s="486"/>
      <c r="C108" s="494" t="s">
        <v>64</v>
      </c>
      <c r="D108" s="495"/>
      <c r="E108" s="492" t="s">
        <v>65</v>
      </c>
      <c r="F108" s="492"/>
      <c r="G108" s="594" t="s">
        <v>66</v>
      </c>
      <c r="H108" s="594"/>
      <c r="I108" s="594"/>
      <c r="J108" s="594"/>
      <c r="K108" s="594"/>
      <c r="L108" s="594"/>
      <c r="M108" s="594"/>
      <c r="N108" s="595"/>
      <c r="O108" s="124"/>
      <c r="P108" s="124"/>
      <c r="Q108" s="124"/>
    </row>
    <row r="109" spans="1:17" s="125" customFormat="1">
      <c r="A109" s="124"/>
      <c r="B109" s="486"/>
      <c r="C109" s="494"/>
      <c r="D109" s="495"/>
      <c r="E109" s="492"/>
      <c r="F109" s="492"/>
      <c r="G109" s="594"/>
      <c r="H109" s="594"/>
      <c r="I109" s="594"/>
      <c r="J109" s="594"/>
      <c r="K109" s="594"/>
      <c r="L109" s="594"/>
      <c r="M109" s="594"/>
      <c r="N109" s="595"/>
      <c r="O109" s="124"/>
      <c r="P109" s="124"/>
      <c r="Q109" s="124"/>
    </row>
    <row r="110" spans="1:17" s="125" customFormat="1">
      <c r="A110" s="124"/>
      <c r="B110" s="486"/>
      <c r="C110" s="494"/>
      <c r="D110" s="495"/>
      <c r="E110" s="492"/>
      <c r="F110" s="492"/>
      <c r="G110" s="496"/>
      <c r="H110" s="496"/>
      <c r="I110" s="496"/>
      <c r="J110" s="496"/>
      <c r="K110" s="496"/>
      <c r="L110" s="496"/>
      <c r="M110" s="496"/>
      <c r="N110" s="497"/>
      <c r="O110" s="124"/>
      <c r="P110" s="124"/>
      <c r="Q110" s="124"/>
    </row>
    <row r="111" spans="1:17" s="125" customFormat="1">
      <c r="A111" s="124"/>
      <c r="B111" s="486"/>
      <c r="C111" s="494"/>
      <c r="D111" s="495"/>
      <c r="E111" s="492" t="s">
        <v>67</v>
      </c>
      <c r="F111" s="492"/>
      <c r="G111" s="592" t="s">
        <v>68</v>
      </c>
      <c r="H111" s="592"/>
      <c r="I111" s="592"/>
      <c r="J111" s="592"/>
      <c r="K111" s="592"/>
      <c r="L111" s="592"/>
      <c r="M111" s="592"/>
      <c r="N111" s="593"/>
      <c r="O111" s="124"/>
      <c r="P111" s="124"/>
      <c r="Q111" s="124"/>
    </row>
    <row r="112" spans="1:17" s="124" customFormat="1" ht="21" customHeight="1">
      <c r="B112" s="486"/>
      <c r="C112" s="498"/>
      <c r="D112" s="499"/>
      <c r="E112" s="499"/>
      <c r="F112" s="499"/>
      <c r="G112" s="500"/>
      <c r="H112" s="500"/>
      <c r="I112" s="500"/>
      <c r="J112" s="500"/>
      <c r="K112" s="500"/>
      <c r="L112" s="500"/>
      <c r="M112" s="500"/>
      <c r="N112" s="501"/>
    </row>
    <row r="113" s="124" customFormat="1" ht="21" customHeight="1"/>
    <row r="114" s="124" customFormat="1" ht="21" customHeight="1"/>
    <row r="115" s="124" customFormat="1" ht="21" customHeight="1"/>
    <row r="116" s="124" customFormat="1" ht="21" customHeight="1"/>
    <row r="117" s="124" customFormat="1" ht="21" customHeight="1"/>
    <row r="118" s="124" customFormat="1" ht="21" customHeight="1"/>
    <row r="119" s="124" customFormat="1" ht="21" customHeight="1"/>
    <row r="120" s="124" customFormat="1" ht="21" customHeight="1"/>
    <row r="121" s="124" customFormat="1" ht="21" customHeight="1"/>
    <row r="122" s="124" customFormat="1" ht="21" customHeight="1"/>
    <row r="123" s="124" customFormat="1" ht="21" customHeight="1"/>
    <row r="124" s="124" customFormat="1" ht="21" customHeight="1"/>
    <row r="125" s="124" customFormat="1" ht="21" customHeigh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sheetData>
  <sheetProtection algorithmName="SHA-512" hashValue="Ps29h9cdDkjH8ccxRCSJhCA5hbJ8FdTttjD4ZjCLeXTdHerquxfREKYZpsSKMRSL1RJbGtS2n5ob9M2H8yhPmQ==" saltValue="mhW2jBPg4O1Jex/JXOtp0Q==" spinCount="100000" sheet="1" formatCells="0" formatColumns="0" formatRows="0" insertColumns="0" insertRows="0" insertHyperlinks="0" deleteColumns="0" deleteRows="0" sort="0" autoFilter="0" pivotTables="0"/>
  <mergeCells count="78">
    <mergeCell ref="D89:D90"/>
    <mergeCell ref="E89:F90"/>
    <mergeCell ref="G89:L90"/>
    <mergeCell ref="G104:N106"/>
    <mergeCell ref="E38:L39"/>
    <mergeCell ref="D85:D86"/>
    <mergeCell ref="E67:F68"/>
    <mergeCell ref="G65:L66"/>
    <mergeCell ref="G67:L68"/>
    <mergeCell ref="D83:D84"/>
    <mergeCell ref="D46:E46"/>
    <mergeCell ref="E47:L48"/>
    <mergeCell ref="E49:L54"/>
    <mergeCell ref="E61:F62"/>
    <mergeCell ref="G61:L62"/>
    <mergeCell ref="D63:D64"/>
    <mergeCell ref="G111:N111"/>
    <mergeCell ref="G108:N109"/>
    <mergeCell ref="E69:F70"/>
    <mergeCell ref="G69:L70"/>
    <mergeCell ref="G81:L82"/>
    <mergeCell ref="G83:L84"/>
    <mergeCell ref="E85:F86"/>
    <mergeCell ref="E87:F88"/>
    <mergeCell ref="E79:F80"/>
    <mergeCell ref="E81:F82"/>
    <mergeCell ref="G85:L86"/>
    <mergeCell ref="G96:H98"/>
    <mergeCell ref="I96:M97"/>
    <mergeCell ref="E96:E98"/>
    <mergeCell ref="F95:F97"/>
    <mergeCell ref="E83:F84"/>
    <mergeCell ref="E24:L24"/>
    <mergeCell ref="G63:L64"/>
    <mergeCell ref="E63:F64"/>
    <mergeCell ref="E65:F66"/>
    <mergeCell ref="D81:D82"/>
    <mergeCell ref="D73:D74"/>
    <mergeCell ref="E73:F74"/>
    <mergeCell ref="G73:L74"/>
    <mergeCell ref="D69:D70"/>
    <mergeCell ref="D61:D62"/>
    <mergeCell ref="E32:L34"/>
    <mergeCell ref="G77:L78"/>
    <mergeCell ref="G79:L80"/>
    <mergeCell ref="E71:F72"/>
    <mergeCell ref="E75:F76"/>
    <mergeCell ref="E77:F78"/>
    <mergeCell ref="D65:D66"/>
    <mergeCell ref="D67:D68"/>
    <mergeCell ref="D71:D72"/>
    <mergeCell ref="D75:D76"/>
    <mergeCell ref="D77:D78"/>
    <mergeCell ref="D79:D80"/>
    <mergeCell ref="G87:L88"/>
    <mergeCell ref="G71:L72"/>
    <mergeCell ref="W33:AH56"/>
    <mergeCell ref="B10:D10"/>
    <mergeCell ref="C11:M14"/>
    <mergeCell ref="C17:M20"/>
    <mergeCell ref="E25:L27"/>
    <mergeCell ref="E28:L31"/>
    <mergeCell ref="G75:L76"/>
    <mergeCell ref="B22:B24"/>
    <mergeCell ref="D41:E41"/>
    <mergeCell ref="E42:L42"/>
    <mergeCell ref="E43:L44"/>
    <mergeCell ref="E35:L37"/>
    <mergeCell ref="D87:D88"/>
    <mergeCell ref="K6:K7"/>
    <mergeCell ref="L6:L7"/>
    <mergeCell ref="M6:M7"/>
    <mergeCell ref="N6:N7"/>
    <mergeCell ref="B6:B7"/>
    <mergeCell ref="C6:C7"/>
    <mergeCell ref="D6:D7"/>
    <mergeCell ref="I6:I7"/>
    <mergeCell ref="J6:J7"/>
  </mergeCells>
  <hyperlinks>
    <hyperlink ref="E63" location="'Basic Data'!A1" display="'Basic Data'!A1" xr:uid="{00000000-0004-0000-0000-000000000000}"/>
    <hyperlink ref="E65" location="'SI1 | Mitigation '!A1" display="SI1 | Mitigation " xr:uid="{00000000-0004-0000-0000-000001000000}"/>
    <hyperlink ref="E67" location="'SI1 | 1'!A1" display="SI1 | 1" xr:uid="{00000000-0004-0000-0000-000002000000}"/>
    <hyperlink ref="E77" location="'SI2 | Ecosystems'!A1" display="SI2 | Ecosystems" xr:uid="{00000000-0004-0000-0000-000003000000}"/>
    <hyperlink ref="E79" location="'SI3 | Adaptation'!A1" display="SI3 | Adaptation" xr:uid="{00000000-0004-0000-0000-000004000000}"/>
    <hyperlink ref="E81" location="'SI4 | Capacity People'!A1" display="SI4 | Capacity People" xr:uid="{00000000-0004-0000-0000-000005000000}"/>
    <hyperlink ref="E83" location="'SI5 | Leveraged Finance'!A1" display="SI5 | Leveraged Finance" xr:uid="{00000000-0004-0000-0000-000006000000}"/>
    <hyperlink ref="E85" location="'SI5 | 1'!A1" display="SI5 | 1" xr:uid="{00000000-0004-0000-0000-000007000000}"/>
    <hyperlink ref="E87" location="'SI5 | 2'!A1" display="SI5 | 2" xr:uid="{00000000-0004-0000-0000-000008000000}"/>
    <hyperlink ref="E61" location="'SI5 | 3 '!A1" display="SI5 | 3" xr:uid="{00000000-0004-0000-0000-000009000000}"/>
    <hyperlink ref="I98" r:id="rId1" xr:uid="{00000000-0004-0000-0000-00000A000000}"/>
    <hyperlink ref="E71:F72" location="'SI1 | 2 ER'!A1" display="SI1 | 2 ER" xr:uid="{00000000-0004-0000-0000-00000B000000}"/>
    <hyperlink ref="E75:F76" location="'SI1 | 3'!A1" display="SI1 | 5" xr:uid="{00000000-0004-0000-0000-00000C000000}"/>
    <hyperlink ref="C6:C7" location="Manual!A1" display="Manual" xr:uid="{00000000-0004-0000-0000-00000D000000}"/>
    <hyperlink ref="B6:B7" location="Overview!A1" display="&lt;" xr:uid="{00000000-0004-0000-0000-00000E000000}"/>
    <hyperlink ref="D6:D7" location="'Basic Data'!A1" display="&gt;" xr:uid="{00000000-0004-0000-0000-00000F000000}"/>
    <hyperlink ref="L6:L7" location="'Basic Data'!A1" display="Basic Data" xr:uid="{00000000-0004-0000-0000-000010000000}"/>
    <hyperlink ref="M6:M7" location="Overview!A1" display="Overview" xr:uid="{00000000-0004-0000-0000-000011000000}"/>
    <hyperlink ref="E73:F74" location="'SI1 | 2 CSE'!A1" display="SI1 | 2 CSE" xr:uid="{00000000-0004-0000-0000-000012000000}"/>
    <hyperlink ref="E69:F70" location="'SI1 | 1 CSE'!A1" display="SI1 | 1 CSE" xr:uid="{00000000-0004-0000-0000-000013000000}"/>
    <hyperlink ref="E67:F68" location="'SI1 | 1 ER'!A1" display="SI1 | 1 ER" xr:uid="{00000000-0004-0000-0000-000014000000}"/>
    <hyperlink ref="E89" location="'SI5 | 3 '!A1" display="SI5 | 3" xr:uid="{00000000-0004-0000-0000-000015000000}"/>
    <hyperlink ref="E61:F62" location="Overview!A1" display="Overview" xr:uid="{00000000-0004-0000-0000-000016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1B97-AEDB-2747-969A-FA258C3A00B5}">
  <sheetPr>
    <tabColor theme="5"/>
  </sheetPr>
  <dimension ref="A2:AH16"/>
  <sheetViews>
    <sheetView topLeftCell="E1" zoomScaleNormal="100" workbookViewId="0">
      <selection activeCell="K8" sqref="K8"/>
    </sheetView>
  </sheetViews>
  <sheetFormatPr defaultColWidth="10.58203125" defaultRowHeight="14"/>
  <sheetData>
    <row r="2" spans="1:34">
      <c r="B2" s="574" t="s">
        <v>1483</v>
      </c>
    </row>
    <row r="3" spans="1:34">
      <c r="B3" s="81">
        <f>Calc!$J$6</f>
        <v>2021</v>
      </c>
      <c r="C3" s="81">
        <f>Calc!$J$7</f>
        <v>2022</v>
      </c>
      <c r="D3" s="81">
        <f>Calc!$J$8</f>
        <v>2023</v>
      </c>
      <c r="E3" s="81">
        <f>Calc!$J$9</f>
        <v>2024</v>
      </c>
      <c r="F3" s="81">
        <f>Calc!$J$10</f>
        <v>2025</v>
      </c>
      <c r="G3" s="81">
        <f>F3+1</f>
        <v>2026</v>
      </c>
      <c r="H3" s="81">
        <f t="shared" ref="H3:M3" si="0">G3+1</f>
        <v>2027</v>
      </c>
      <c r="I3" s="81">
        <f t="shared" si="0"/>
        <v>2028</v>
      </c>
      <c r="J3" s="81">
        <f t="shared" si="0"/>
        <v>2029</v>
      </c>
      <c r="K3" s="81">
        <f t="shared" si="0"/>
        <v>2030</v>
      </c>
      <c r="L3" s="81">
        <f t="shared" si="0"/>
        <v>2031</v>
      </c>
      <c r="M3" s="81">
        <f t="shared" si="0"/>
        <v>2032</v>
      </c>
      <c r="N3" s="81">
        <f t="shared" ref="N3:U3" si="1">M3+1</f>
        <v>2033</v>
      </c>
      <c r="O3" s="81">
        <f t="shared" si="1"/>
        <v>2034</v>
      </c>
      <c r="P3" s="81">
        <f t="shared" si="1"/>
        <v>2035</v>
      </c>
      <c r="Q3" s="81">
        <f t="shared" si="1"/>
        <v>2036</v>
      </c>
      <c r="R3" s="81">
        <f t="shared" si="1"/>
        <v>2037</v>
      </c>
      <c r="S3" s="81">
        <f t="shared" si="1"/>
        <v>2038</v>
      </c>
      <c r="T3" s="81">
        <f t="shared" si="1"/>
        <v>2039</v>
      </c>
      <c r="U3" s="81">
        <f t="shared" si="1"/>
        <v>2040</v>
      </c>
      <c r="V3" s="574" t="s">
        <v>1471</v>
      </c>
    </row>
    <row r="4" spans="1:34">
      <c r="B4" s="71" t="s">
        <v>232</v>
      </c>
      <c r="C4" s="71" t="s">
        <v>233</v>
      </c>
      <c r="D4" s="71" t="s">
        <v>234</v>
      </c>
      <c r="E4" s="71" t="s">
        <v>235</v>
      </c>
      <c r="F4" s="71" t="s">
        <v>236</v>
      </c>
      <c r="G4" s="71" t="s">
        <v>237</v>
      </c>
      <c r="H4" s="71" t="s">
        <v>238</v>
      </c>
      <c r="I4" s="71" t="s">
        <v>239</v>
      </c>
      <c r="J4" s="71" t="s">
        <v>240</v>
      </c>
      <c r="K4" s="71" t="s">
        <v>241</v>
      </c>
      <c r="L4" s="71" t="s">
        <v>242</v>
      </c>
      <c r="M4" s="71" t="s">
        <v>243</v>
      </c>
      <c r="N4" s="71" t="s">
        <v>1460</v>
      </c>
      <c r="O4" s="71" t="s">
        <v>1461</v>
      </c>
      <c r="P4" s="71" t="s">
        <v>1462</v>
      </c>
      <c r="Q4" s="71" t="s">
        <v>1463</v>
      </c>
      <c r="R4" s="71" t="s">
        <v>1464</v>
      </c>
      <c r="S4" s="71" t="s">
        <v>1465</v>
      </c>
      <c r="T4" s="71" t="s">
        <v>1466</v>
      </c>
      <c r="U4" s="71" t="s">
        <v>1467</v>
      </c>
    </row>
    <row r="5" spans="1:34">
      <c r="B5" s="420"/>
      <c r="C5" s="420"/>
      <c r="D5" s="420"/>
      <c r="E5" s="420"/>
      <c r="F5" s="420"/>
      <c r="G5" s="420"/>
      <c r="H5" s="420"/>
      <c r="I5" s="420"/>
      <c r="J5" s="420"/>
      <c r="K5" s="420"/>
      <c r="L5" s="420"/>
      <c r="M5" s="420"/>
      <c r="N5" s="420"/>
      <c r="O5" s="420"/>
      <c r="P5" s="420"/>
      <c r="Q5" s="420"/>
      <c r="R5" s="420"/>
      <c r="S5" s="420"/>
      <c r="T5" s="420"/>
      <c r="U5" s="420"/>
    </row>
    <row r="6" spans="1:34">
      <c r="B6" s="420">
        <v>2</v>
      </c>
      <c r="C6" s="420">
        <v>5</v>
      </c>
      <c r="D6" s="420">
        <v>10</v>
      </c>
      <c r="E6" s="420">
        <v>10</v>
      </c>
      <c r="F6" s="420">
        <v>10</v>
      </c>
      <c r="G6" s="420">
        <v>10</v>
      </c>
      <c r="H6" s="420">
        <v>10</v>
      </c>
      <c r="I6" s="420">
        <v>10</v>
      </c>
      <c r="J6" s="420">
        <v>10</v>
      </c>
      <c r="K6" s="420">
        <v>10</v>
      </c>
      <c r="L6" s="420">
        <v>10</v>
      </c>
      <c r="M6" s="420">
        <v>10</v>
      </c>
      <c r="N6" s="420">
        <v>10</v>
      </c>
      <c r="O6" s="420">
        <v>10</v>
      </c>
      <c r="P6" s="420">
        <v>10</v>
      </c>
      <c r="Q6" s="420">
        <v>10</v>
      </c>
      <c r="R6" s="420">
        <v>8</v>
      </c>
      <c r="S6" s="420">
        <v>5</v>
      </c>
      <c r="T6" s="420">
        <v>0</v>
      </c>
      <c r="U6" s="420">
        <v>0</v>
      </c>
    </row>
    <row r="7" spans="1:34">
      <c r="A7" s="574" t="s">
        <v>1484</v>
      </c>
      <c r="L7" s="573">
        <f>'SI1 | 1 ER'!$T$144*L6/10</f>
        <v>806.17165991902823</v>
      </c>
      <c r="M7" s="573">
        <f>'SI1 | 1 ER'!$T$144*M6/10</f>
        <v>806.17165991902823</v>
      </c>
      <c r="N7" s="573">
        <f>'SI1 | 1 ER'!$T$144*N6/10</f>
        <v>806.17165991902823</v>
      </c>
      <c r="O7" s="573">
        <f>'SI1 | 1 ER'!$T$144*O6/10</f>
        <v>806.17165991902823</v>
      </c>
      <c r="P7" s="573">
        <f>'SI1 | 1 ER'!$T$144*P6/10</f>
        <v>806.17165991902823</v>
      </c>
      <c r="Q7" s="573">
        <f>'SI1 | 1 ER'!$T$144*Q6/10</f>
        <v>806.17165991902823</v>
      </c>
      <c r="R7" s="573">
        <f>'SI1 | 1 ER'!$T$144*R6/10</f>
        <v>644.93732793522258</v>
      </c>
      <c r="S7" s="573">
        <f>'SI1 | 1 ER'!$T$144*S6/10</f>
        <v>403.08582995951411</v>
      </c>
      <c r="T7" s="573">
        <f>'SI1 | 1 ER'!$T$144*T6/10</f>
        <v>0</v>
      </c>
      <c r="U7" s="573">
        <f>'SI1 | 1 ER'!$T$144*U6/10</f>
        <v>0</v>
      </c>
      <c r="V7" s="573">
        <f>SUM(L7:U7)</f>
        <v>5885.0531174089056</v>
      </c>
      <c r="W7" t="s">
        <v>79</v>
      </c>
    </row>
    <row r="8" spans="1:34">
      <c r="A8" s="574" t="s">
        <v>1485</v>
      </c>
      <c r="L8" s="573">
        <f>'SI1 | 1 ER'!$T$210*L6/10</f>
        <v>54.334800000000008</v>
      </c>
      <c r="M8" s="573">
        <f>'SI1 | 1 ER'!$T$210*M6/10</f>
        <v>54.334800000000008</v>
      </c>
      <c r="N8" s="573">
        <f>'SI1 | 1 ER'!$T$210*N6/10</f>
        <v>54.334800000000008</v>
      </c>
      <c r="O8" s="573">
        <f>'SI1 | 1 ER'!$T$210*O6/10</f>
        <v>54.334800000000008</v>
      </c>
      <c r="P8" s="573">
        <f>'SI1 | 1 ER'!$T$210*P6/10</f>
        <v>54.334800000000008</v>
      </c>
      <c r="Q8" s="573">
        <f>'SI1 | 1 ER'!$T$210*Q6/10</f>
        <v>54.334800000000008</v>
      </c>
      <c r="R8" s="573">
        <f>'SI1 | 1 ER'!$T$210*R6/10</f>
        <v>43.46784000000001</v>
      </c>
      <c r="S8" s="573">
        <f>'SI1 | 1 ER'!$T$210*S6/10</f>
        <v>27.167400000000004</v>
      </c>
      <c r="T8" s="573">
        <f>'SI1 | 1 ER'!$T$210*T6/10</f>
        <v>0</v>
      </c>
      <c r="U8" s="573">
        <f>'SI1 | 1 ER'!$T$210*U6/10</f>
        <v>0</v>
      </c>
      <c r="V8" s="573">
        <f>SUM(L8:U8)</f>
        <v>396.64404000000007</v>
      </c>
      <c r="W8" t="s">
        <v>79</v>
      </c>
    </row>
    <row r="10" spans="1:34">
      <c r="B10" s="574" t="s">
        <v>1472</v>
      </c>
      <c r="AF10" s="574" t="s">
        <v>1481</v>
      </c>
      <c r="AG10" s="574" t="s">
        <v>1482</v>
      </c>
    </row>
    <row r="11" spans="1:34">
      <c r="B11" s="81">
        <f>Calc!$J$6</f>
        <v>2021</v>
      </c>
      <c r="C11" s="81">
        <f>Calc!$J$7</f>
        <v>2022</v>
      </c>
      <c r="D11" s="81">
        <f>Calc!$J$8</f>
        <v>2023</v>
      </c>
      <c r="E11" s="81">
        <f>Calc!$J$9</f>
        <v>2024</v>
      </c>
      <c r="F11" s="81">
        <f>Calc!$J$10</f>
        <v>2025</v>
      </c>
      <c r="G11" s="81">
        <f>F11+1</f>
        <v>2026</v>
      </c>
      <c r="H11" s="81">
        <f t="shared" ref="H11:AE11" si="2">G11+1</f>
        <v>2027</v>
      </c>
      <c r="I11" s="81">
        <f t="shared" si="2"/>
        <v>2028</v>
      </c>
      <c r="J11" s="81">
        <f t="shared" si="2"/>
        <v>2029</v>
      </c>
      <c r="K11" s="81">
        <f t="shared" si="2"/>
        <v>2030</v>
      </c>
      <c r="L11" s="81">
        <f t="shared" si="2"/>
        <v>2031</v>
      </c>
      <c r="M11" s="81">
        <f t="shared" si="2"/>
        <v>2032</v>
      </c>
      <c r="N11" s="81">
        <f t="shared" si="2"/>
        <v>2033</v>
      </c>
      <c r="O11" s="81">
        <f t="shared" si="2"/>
        <v>2034</v>
      </c>
      <c r="P11" s="81">
        <f t="shared" si="2"/>
        <v>2035</v>
      </c>
      <c r="Q11" s="81">
        <f t="shared" si="2"/>
        <v>2036</v>
      </c>
      <c r="R11" s="81">
        <f t="shared" si="2"/>
        <v>2037</v>
      </c>
      <c r="S11" s="81">
        <f t="shared" si="2"/>
        <v>2038</v>
      </c>
      <c r="T11" s="81">
        <f t="shared" si="2"/>
        <v>2039</v>
      </c>
      <c r="U11" s="81">
        <f t="shared" si="2"/>
        <v>2040</v>
      </c>
      <c r="V11" s="81">
        <f t="shared" si="2"/>
        <v>2041</v>
      </c>
      <c r="W11" s="81">
        <f t="shared" si="2"/>
        <v>2042</v>
      </c>
      <c r="X11" s="81">
        <f t="shared" si="2"/>
        <v>2043</v>
      </c>
      <c r="Y11" s="81">
        <f t="shared" si="2"/>
        <v>2044</v>
      </c>
      <c r="Z11" s="81">
        <f t="shared" si="2"/>
        <v>2045</v>
      </c>
      <c r="AA11" s="81">
        <f t="shared" si="2"/>
        <v>2046</v>
      </c>
      <c r="AB11" s="81">
        <f t="shared" si="2"/>
        <v>2047</v>
      </c>
      <c r="AC11" s="81">
        <f t="shared" si="2"/>
        <v>2048</v>
      </c>
      <c r="AD11" s="81">
        <f t="shared" si="2"/>
        <v>2049</v>
      </c>
      <c r="AE11" s="81">
        <f t="shared" si="2"/>
        <v>2050</v>
      </c>
    </row>
    <row r="12" spans="1:34">
      <c r="B12" s="71" t="s">
        <v>232</v>
      </c>
      <c r="C12" s="71" t="s">
        <v>233</v>
      </c>
      <c r="D12" s="71" t="s">
        <v>234</v>
      </c>
      <c r="E12" s="71" t="s">
        <v>235</v>
      </c>
      <c r="F12" s="71" t="s">
        <v>236</v>
      </c>
      <c r="G12" s="71" t="s">
        <v>237</v>
      </c>
      <c r="H12" s="71" t="s">
        <v>238</v>
      </c>
      <c r="I12" s="71" t="s">
        <v>239</v>
      </c>
      <c r="J12" s="71" t="s">
        <v>240</v>
      </c>
      <c r="K12" s="71" t="s">
        <v>241</v>
      </c>
      <c r="L12" s="71" t="s">
        <v>242</v>
      </c>
      <c r="M12" s="71" t="s">
        <v>243</v>
      </c>
      <c r="N12" s="71" t="s">
        <v>1460</v>
      </c>
      <c r="O12" s="71" t="s">
        <v>1461</v>
      </c>
      <c r="P12" s="71" t="s">
        <v>1462</v>
      </c>
      <c r="Q12" s="71" t="s">
        <v>1463</v>
      </c>
      <c r="R12" s="71" t="s">
        <v>1464</v>
      </c>
      <c r="S12" s="71" t="s">
        <v>1465</v>
      </c>
      <c r="T12" s="71" t="s">
        <v>1466</v>
      </c>
      <c r="U12" s="71" t="s">
        <v>1467</v>
      </c>
      <c r="V12" s="71" t="s">
        <v>1468</v>
      </c>
      <c r="W12" s="71" t="s">
        <v>1469</v>
      </c>
      <c r="X12" s="71" t="s">
        <v>1473</v>
      </c>
      <c r="Y12" s="71" t="s">
        <v>1474</v>
      </c>
      <c r="Z12" s="71" t="s">
        <v>1475</v>
      </c>
      <c r="AA12" s="71" t="s">
        <v>1476</v>
      </c>
      <c r="AB12" s="71" t="s">
        <v>1477</v>
      </c>
      <c r="AC12" s="71" t="s">
        <v>1478</v>
      </c>
      <c r="AD12" s="71" t="s">
        <v>1479</v>
      </c>
      <c r="AE12" s="71" t="s">
        <v>1480</v>
      </c>
    </row>
    <row r="13" spans="1:34">
      <c r="B13" s="420"/>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row>
    <row r="14" spans="1:34">
      <c r="B14" s="420">
        <v>0</v>
      </c>
      <c r="C14" s="420">
        <v>5</v>
      </c>
      <c r="D14" s="420">
        <v>10</v>
      </c>
      <c r="E14" s="420">
        <v>15</v>
      </c>
      <c r="F14" s="420">
        <v>20</v>
      </c>
      <c r="G14" s="420">
        <v>30</v>
      </c>
      <c r="H14" s="420">
        <v>40</v>
      </c>
      <c r="I14" s="420">
        <v>50</v>
      </c>
      <c r="J14" s="420">
        <v>60</v>
      </c>
      <c r="K14" s="420">
        <v>80</v>
      </c>
      <c r="L14" s="420">
        <v>100</v>
      </c>
      <c r="M14" s="420">
        <v>100</v>
      </c>
      <c r="N14" s="420">
        <v>100</v>
      </c>
      <c r="O14" s="420">
        <v>100</v>
      </c>
      <c r="P14" s="420">
        <v>100</v>
      </c>
      <c r="Q14" s="420">
        <v>100</v>
      </c>
      <c r="R14" s="420">
        <v>100</v>
      </c>
      <c r="S14" s="420">
        <v>95</v>
      </c>
      <c r="T14" s="420">
        <v>90</v>
      </c>
      <c r="U14" s="420">
        <v>85</v>
      </c>
      <c r="V14" s="420">
        <f t="shared" ref="V14:AE14" si="3">$Q$14-F14</f>
        <v>80</v>
      </c>
      <c r="W14" s="420">
        <f t="shared" si="3"/>
        <v>70</v>
      </c>
      <c r="X14" s="420">
        <f t="shared" si="3"/>
        <v>60</v>
      </c>
      <c r="Y14" s="420">
        <f t="shared" si="3"/>
        <v>50</v>
      </c>
      <c r="Z14" s="420">
        <f t="shared" si="3"/>
        <v>40</v>
      </c>
      <c r="AA14" s="420">
        <f t="shared" si="3"/>
        <v>20</v>
      </c>
      <c r="AB14" s="420">
        <f t="shared" si="3"/>
        <v>0</v>
      </c>
      <c r="AC14" s="420">
        <f t="shared" si="3"/>
        <v>0</v>
      </c>
      <c r="AD14" s="420">
        <f t="shared" si="3"/>
        <v>0</v>
      </c>
      <c r="AE14" s="420">
        <f t="shared" si="3"/>
        <v>0</v>
      </c>
    </row>
    <row r="15" spans="1:34">
      <c r="A15" s="574" t="s">
        <v>1484</v>
      </c>
      <c r="L15" s="573">
        <f>'SI1 | 2 ER'!$U$132*L14/100</f>
        <v>8061.716599190283</v>
      </c>
      <c r="M15" s="573">
        <f>'SI1 | 2 ER'!$U$132*M14/100</f>
        <v>8061.716599190283</v>
      </c>
      <c r="N15" s="573">
        <f>'SI1 | 2 ER'!$U$132*N14/100</f>
        <v>8061.716599190283</v>
      </c>
      <c r="O15" s="573">
        <f>'SI1 | 2 ER'!$U$132*O14/100</f>
        <v>8061.716599190283</v>
      </c>
      <c r="P15" s="573">
        <f>'SI1 | 2 ER'!$U$132*P14/100</f>
        <v>8061.716599190283</v>
      </c>
      <c r="Q15" s="573">
        <f>'SI1 | 2 ER'!$U$132*Q14/100</f>
        <v>8061.716599190283</v>
      </c>
      <c r="R15" s="573">
        <f>'SI1 | 2 ER'!$U$132*R14/100</f>
        <v>8061.716599190283</v>
      </c>
      <c r="S15" s="573">
        <f>'SI1 | 2 ER'!$U$132*S14/100</f>
        <v>7658.6307692307691</v>
      </c>
      <c r="T15" s="573">
        <f>'SI1 | 2 ER'!$U$132*T14/100</f>
        <v>7255.5449392712544</v>
      </c>
      <c r="U15" s="573">
        <f>'SI1 | 2 ER'!$U$132*U14/100</f>
        <v>6852.4591093117406</v>
      </c>
      <c r="V15" s="573">
        <f>'SI1 | 2 ER'!$U$132*V14/100</f>
        <v>6449.3732793522267</v>
      </c>
      <c r="W15" s="573">
        <f>'SI1 | 2 ER'!$U$132*W14/100</f>
        <v>5643.2016194331982</v>
      </c>
      <c r="X15" s="573">
        <f>'SI1 | 2 ER'!$U$132*X14/100</f>
        <v>4837.0299595141696</v>
      </c>
      <c r="Y15" s="573">
        <f>'SI1 | 2 ER'!$U$132*Y14/100</f>
        <v>4030.8582995951415</v>
      </c>
      <c r="Z15" s="573">
        <f>'SI1 | 2 ER'!$U$132*Z14/100</f>
        <v>3224.6866396761134</v>
      </c>
      <c r="AA15" s="573">
        <f>'SI1 | 2 ER'!$U$132*AA14/100</f>
        <v>1612.3433198380567</v>
      </c>
      <c r="AB15" s="573">
        <f>'SI1 | 2 ER'!$U$132*AB14/100</f>
        <v>0</v>
      </c>
      <c r="AC15" s="573">
        <f>'SI1 | 2 ER'!$U$132*AC14/100</f>
        <v>0</v>
      </c>
      <c r="AD15" s="573">
        <f>'SI1 | 2 ER'!$U$132*AD14/100</f>
        <v>0</v>
      </c>
      <c r="AE15" s="573">
        <f>'SI1 | 2 ER'!$U$132*AE14/100</f>
        <v>0</v>
      </c>
      <c r="AF15" s="573">
        <f>SUM(L15:U15)</f>
        <v>78198.651012145725</v>
      </c>
      <c r="AG15" s="573">
        <f>SUM(V15:AE15)</f>
        <v>25797.493117408903</v>
      </c>
      <c r="AH15" t="s">
        <v>79</v>
      </c>
    </row>
    <row r="16" spans="1:34">
      <c r="A16" s="574" t="s">
        <v>1485</v>
      </c>
      <c r="L16" s="573">
        <f>'SI1 | 2 ER'!$U$197*L14/100</f>
        <v>543.34799999999996</v>
      </c>
      <c r="M16" s="573">
        <f>'SI1 | 2 ER'!$U$197*M14/100</f>
        <v>543.34799999999996</v>
      </c>
      <c r="N16" s="573">
        <f>'SI1 | 2 ER'!$U$197*N14/100</f>
        <v>543.34799999999996</v>
      </c>
      <c r="O16" s="573">
        <f>'SI1 | 2 ER'!$U$197*O14/100</f>
        <v>543.34799999999996</v>
      </c>
      <c r="P16" s="573">
        <f>'SI1 | 2 ER'!$U$197*P14/100</f>
        <v>543.34799999999996</v>
      </c>
      <c r="Q16" s="573">
        <f>'SI1 | 2 ER'!$U$197*Q14/100</f>
        <v>543.34799999999996</v>
      </c>
      <c r="R16" s="573">
        <f>'SI1 | 2 ER'!$U$197*R14/100</f>
        <v>543.34799999999996</v>
      </c>
      <c r="S16" s="573">
        <f>'SI1 | 2 ER'!$U$197*S14/100</f>
        <v>516.18060000000003</v>
      </c>
      <c r="T16" s="573">
        <f>'SI1 | 2 ER'!$U$197*T14/100</f>
        <v>489.01319999999993</v>
      </c>
      <c r="U16" s="573">
        <f>'SI1 | 2 ER'!$U$197*U14/100</f>
        <v>461.84579999999994</v>
      </c>
      <c r="V16" s="573">
        <f>'SI1 | 2 ER'!$U$197*V14/100</f>
        <v>434.67839999999995</v>
      </c>
      <c r="W16" s="573">
        <f>'SI1 | 2 ER'!$U$197*W14/100</f>
        <v>380.34359999999998</v>
      </c>
      <c r="X16" s="573">
        <f>'SI1 | 2 ER'!$U$197*X14/100</f>
        <v>326.00879999999995</v>
      </c>
      <c r="Y16" s="573">
        <f>'SI1 | 2 ER'!$U$197*Y14/100</f>
        <v>271.67399999999998</v>
      </c>
      <c r="Z16" s="573">
        <f>'SI1 | 2 ER'!$U$197*Z14/100</f>
        <v>217.33919999999998</v>
      </c>
      <c r="AA16" s="573">
        <f>'SI1 | 2 ER'!$U$197*AA14/100</f>
        <v>108.66959999999999</v>
      </c>
      <c r="AB16" s="573">
        <f>'SI1 | 2 ER'!$U$197*AB14/100</f>
        <v>0</v>
      </c>
      <c r="AC16" s="573">
        <f>'SI1 | 2 ER'!$U$197*AC14/100</f>
        <v>0</v>
      </c>
      <c r="AD16" s="573">
        <f>'SI1 | 2 ER'!$U$197*AD14/100</f>
        <v>0</v>
      </c>
      <c r="AE16" s="573">
        <f>'SI1 | 2 ER'!$U$197*AE14/100</f>
        <v>0</v>
      </c>
      <c r="AF16" s="573">
        <f>SUM(L16:U16)</f>
        <v>5270.4755999999998</v>
      </c>
      <c r="AG16" s="573">
        <f>SUM(V16:AE16)</f>
        <v>1738.7135999999998</v>
      </c>
      <c r="AH16" t="s">
        <v>79</v>
      </c>
    </row>
  </sheetData>
  <phoneticPr fontId="120" type="noConversion"/>
  <conditionalFormatting sqref="B3:U3">
    <cfRule type="notContainsBlanks" dxfId="61" priority="2">
      <formula>LEN(TRIM(B3))&gt;0</formula>
    </cfRule>
  </conditionalFormatting>
  <conditionalFormatting sqref="B11:AE11">
    <cfRule type="notContainsBlanks" dxfId="60" priority="1">
      <formula>LEN(TRIM(B11))&gt;0</formula>
    </cfRule>
  </conditionalFormatting>
  <dataValidations disablePrompts="1" count="1">
    <dataValidation type="decimal" showInputMessage="1" showErrorMessage="1" sqref="B5:W6 AJ14:AJ15 B13:U14 W13" xr:uid="{DE57F459-E62E-F849-BAE0-9746E8A86FCF}">
      <formula1>0</formula1>
      <formula2>1E+39</formula2>
    </dataValidation>
  </dataValidation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1:AR208"/>
  <sheetViews>
    <sheetView zoomScale="80" zoomScaleNormal="80" workbookViewId="0">
      <pane ySplit="10" topLeftCell="A11" activePane="bottomLeft" state="frozen"/>
      <selection pane="bottomLeft" sqref="A1:V214"/>
    </sheetView>
  </sheetViews>
  <sheetFormatPr defaultColWidth="11" defaultRowHeight="14"/>
  <cols>
    <col min="1" max="5" width="11" style="9" customWidth="1"/>
    <col min="6" max="6" width="11.33203125" style="9" customWidth="1"/>
    <col min="7" max="17" width="11" style="9"/>
    <col min="18" max="18" width="11" style="9" customWidth="1"/>
    <col min="19" max="28" width="11" style="77" customWidth="1"/>
    <col min="29" max="44" width="11" style="77"/>
    <col min="45" max="16384" width="11" style="9"/>
  </cols>
  <sheetData>
    <row r="1" spans="1:33">
      <c r="A1" s="70"/>
      <c r="B1" s="70"/>
      <c r="C1" s="70"/>
      <c r="D1" s="70"/>
      <c r="E1" s="70"/>
      <c r="F1" s="70"/>
      <c r="G1" s="70"/>
      <c r="H1" s="70"/>
      <c r="I1" s="70"/>
      <c r="J1" s="70"/>
      <c r="K1" s="70"/>
      <c r="L1" s="70"/>
      <c r="M1" s="70"/>
      <c r="N1" s="70"/>
      <c r="O1" s="70"/>
      <c r="P1" s="70"/>
      <c r="Q1" s="50"/>
      <c r="R1" s="50"/>
    </row>
    <row r="2" spans="1:33">
      <c r="A2" s="70"/>
      <c r="B2" s="70"/>
      <c r="C2" s="70"/>
      <c r="D2" s="70"/>
      <c r="E2" s="70"/>
      <c r="F2" s="70"/>
      <c r="G2" s="70"/>
      <c r="H2" s="70"/>
      <c r="I2" s="70"/>
      <c r="J2" s="70"/>
      <c r="K2" s="70"/>
      <c r="L2" s="70"/>
      <c r="M2" s="70"/>
      <c r="N2" s="70"/>
      <c r="O2" s="70"/>
      <c r="P2" s="70"/>
      <c r="Q2" s="50"/>
      <c r="R2" s="50"/>
    </row>
    <row r="3" spans="1:33">
      <c r="A3" s="70"/>
      <c r="B3" s="70"/>
      <c r="C3" s="70"/>
      <c r="D3" s="70"/>
      <c r="E3" s="70"/>
      <c r="F3" s="70"/>
      <c r="G3" s="70"/>
      <c r="H3" s="70"/>
      <c r="I3" s="70"/>
      <c r="J3" s="70"/>
      <c r="K3" s="70"/>
      <c r="L3" s="70"/>
      <c r="M3" s="70"/>
      <c r="N3" s="70"/>
      <c r="O3" s="70"/>
      <c r="P3" s="70"/>
      <c r="Q3" s="50"/>
      <c r="R3" s="50"/>
    </row>
    <row r="4" spans="1:33">
      <c r="A4" s="70"/>
      <c r="B4" s="70"/>
      <c r="C4" s="70"/>
      <c r="D4" s="70"/>
      <c r="E4" s="70"/>
      <c r="F4" s="70"/>
      <c r="G4" s="70"/>
      <c r="H4" s="70"/>
      <c r="I4" s="70"/>
      <c r="J4" s="70"/>
      <c r="K4" s="70"/>
      <c r="L4" s="70"/>
      <c r="M4" s="70"/>
      <c r="N4" s="70"/>
      <c r="O4" s="70"/>
      <c r="P4" s="70"/>
      <c r="Q4" s="50"/>
      <c r="R4" s="50"/>
    </row>
    <row r="5" spans="1:33" ht="15" customHeight="1">
      <c r="A5" s="50"/>
      <c r="B5" s="618" t="s">
        <v>477</v>
      </c>
      <c r="C5" s="618"/>
      <c r="D5" s="618"/>
      <c r="E5" s="618"/>
      <c r="F5" s="618"/>
      <c r="G5" s="618"/>
      <c r="H5" s="618"/>
      <c r="I5" s="618"/>
      <c r="J5" s="618"/>
      <c r="K5" s="618"/>
      <c r="L5" s="618"/>
      <c r="M5" s="618"/>
      <c r="N5" s="618"/>
      <c r="O5" s="618"/>
      <c r="P5" s="618"/>
      <c r="Q5" s="50"/>
      <c r="R5" s="50"/>
      <c r="AC5" s="80"/>
      <c r="AD5" s="80"/>
      <c r="AE5" s="80"/>
      <c r="AF5" s="80"/>
      <c r="AG5" s="80"/>
    </row>
    <row r="6" spans="1:33" ht="15" customHeight="1">
      <c r="A6" s="50"/>
      <c r="B6" s="605" t="s">
        <v>1</v>
      </c>
      <c r="C6" s="605" t="s">
        <v>478</v>
      </c>
      <c r="D6" s="605"/>
      <c r="E6" s="605"/>
      <c r="F6" s="605"/>
      <c r="G6" s="605"/>
      <c r="H6" s="605"/>
      <c r="I6" s="605" t="s">
        <v>3</v>
      </c>
      <c r="J6" s="580"/>
      <c r="K6" s="617"/>
      <c r="L6" s="617"/>
      <c r="M6" s="577" t="s">
        <v>4</v>
      </c>
      <c r="N6" s="620" t="s">
        <v>5</v>
      </c>
      <c r="O6" s="620" t="s">
        <v>2</v>
      </c>
      <c r="P6" s="620" t="s">
        <v>6</v>
      </c>
      <c r="Q6" s="50"/>
      <c r="R6" s="50"/>
      <c r="AC6" s="80"/>
      <c r="AD6" s="80"/>
      <c r="AE6" s="80"/>
      <c r="AF6" s="80"/>
      <c r="AG6" s="80"/>
    </row>
    <row r="7" spans="1:33" ht="14.25" customHeight="1">
      <c r="A7" s="50"/>
      <c r="B7" s="605"/>
      <c r="C7" s="605"/>
      <c r="D7" s="605"/>
      <c r="E7" s="605"/>
      <c r="F7" s="605"/>
      <c r="G7" s="605"/>
      <c r="H7" s="605"/>
      <c r="I7" s="605"/>
      <c r="J7" s="580"/>
      <c r="K7" s="617"/>
      <c r="L7" s="617"/>
      <c r="M7" s="577"/>
      <c r="N7" s="620"/>
      <c r="O7" s="620"/>
      <c r="P7" s="620"/>
      <c r="Q7" s="50"/>
      <c r="R7" s="50"/>
      <c r="AC7" s="80"/>
      <c r="AD7" s="80"/>
      <c r="AE7" s="80"/>
      <c r="AF7" s="80"/>
      <c r="AG7" s="80"/>
    </row>
    <row r="8" spans="1:33">
      <c r="A8" s="50"/>
      <c r="B8" s="70"/>
      <c r="C8" s="70"/>
      <c r="D8" s="70"/>
      <c r="E8" s="70"/>
      <c r="F8" s="70"/>
      <c r="G8" s="70"/>
      <c r="H8" s="70"/>
      <c r="I8" s="70"/>
      <c r="J8" s="70"/>
      <c r="K8" s="70"/>
      <c r="L8" s="70"/>
      <c r="M8" s="70"/>
      <c r="N8" s="70"/>
      <c r="O8" s="70"/>
      <c r="P8" s="70"/>
      <c r="Q8" s="50"/>
      <c r="R8" s="50"/>
      <c r="V8" s="21"/>
      <c r="AC8" s="80"/>
      <c r="AD8" s="80"/>
      <c r="AE8" s="80"/>
      <c r="AF8" s="80"/>
      <c r="AG8" s="80"/>
    </row>
    <row r="9" spans="1:33" ht="14.15" customHeight="1">
      <c r="A9" s="50"/>
      <c r="B9" s="633" t="s">
        <v>104</v>
      </c>
      <c r="C9" s="634"/>
      <c r="D9" s="634"/>
      <c r="E9" s="634"/>
      <c r="F9" s="634"/>
      <c r="G9" s="782" t="str">
        <f>VLOOKUP(Calc!$B$96,Calc!$D$94:$E$97,2,FALSE)</f>
        <v xml:space="preserve">No: Since you did not select this indicator for reporting, you do not have to fill out this sheet. </v>
      </c>
      <c r="H9" s="782"/>
      <c r="I9" s="782"/>
      <c r="J9" s="782"/>
      <c r="K9" s="782"/>
      <c r="L9" s="782"/>
      <c r="M9" s="782"/>
      <c r="N9" s="782"/>
      <c r="O9" s="782"/>
      <c r="P9" s="782"/>
      <c r="Q9" s="50"/>
      <c r="R9" s="50"/>
      <c r="AC9" s="80"/>
      <c r="AD9" s="80"/>
      <c r="AE9" s="80"/>
      <c r="AF9" s="80"/>
      <c r="AG9" s="80"/>
    </row>
    <row r="10" spans="1:33">
      <c r="A10" s="50"/>
      <c r="B10" s="635"/>
      <c r="C10" s="636"/>
      <c r="D10" s="636"/>
      <c r="E10" s="636"/>
      <c r="F10" s="636"/>
      <c r="G10" s="782"/>
      <c r="H10" s="782"/>
      <c r="I10" s="782"/>
      <c r="J10" s="782"/>
      <c r="K10" s="782"/>
      <c r="L10" s="782"/>
      <c r="M10" s="782"/>
      <c r="N10" s="782"/>
      <c r="O10" s="782"/>
      <c r="P10" s="782"/>
      <c r="Q10" s="50"/>
      <c r="R10" s="50"/>
      <c r="AC10" s="80"/>
      <c r="AD10" s="80"/>
      <c r="AE10" s="80"/>
      <c r="AF10" s="80"/>
      <c r="AG10" s="80"/>
    </row>
    <row r="12" spans="1:33">
      <c r="A12" s="50"/>
      <c r="B12" s="651" t="s">
        <v>7</v>
      </c>
      <c r="C12" s="651"/>
      <c r="D12" s="651"/>
      <c r="E12" s="651"/>
      <c r="F12" s="651"/>
      <c r="G12" s="651"/>
      <c r="H12" s="651"/>
      <c r="I12" s="651"/>
      <c r="J12" s="651"/>
      <c r="K12" s="651"/>
      <c r="L12" s="651"/>
      <c r="M12" s="651"/>
      <c r="N12" s="651"/>
      <c r="O12" s="651"/>
      <c r="P12" s="651"/>
      <c r="Q12" s="50"/>
      <c r="R12" s="50"/>
    </row>
    <row r="13" spans="1:33">
      <c r="A13" s="50"/>
      <c r="B13" s="50"/>
      <c r="C13" s="50"/>
      <c r="D13" s="50"/>
      <c r="E13" s="50"/>
      <c r="F13" s="50"/>
      <c r="G13" s="50"/>
      <c r="H13" s="50"/>
      <c r="I13" s="50"/>
      <c r="J13" s="50"/>
      <c r="K13" s="50"/>
      <c r="L13" s="50"/>
      <c r="M13" s="50"/>
      <c r="N13" s="50"/>
      <c r="O13" s="50"/>
      <c r="P13" s="50"/>
      <c r="Q13" s="50"/>
      <c r="R13" s="50"/>
      <c r="AB13" s="182"/>
      <c r="AC13" s="80"/>
    </row>
    <row r="14" spans="1:33">
      <c r="A14" s="50"/>
      <c r="B14" s="1027" t="s">
        <v>479</v>
      </c>
      <c r="C14" s="1027"/>
      <c r="D14" s="1027"/>
      <c r="E14" s="1027"/>
      <c r="F14" s="1027"/>
      <c r="G14" s="1027"/>
      <c r="H14" s="1027"/>
      <c r="I14" s="1027"/>
      <c r="J14" s="1027"/>
      <c r="K14" s="1027"/>
      <c r="L14" s="1027"/>
      <c r="M14" s="1027"/>
      <c r="N14" s="1027"/>
      <c r="O14" s="1027"/>
      <c r="P14" s="1027"/>
      <c r="Q14" s="50"/>
      <c r="R14" s="50"/>
      <c r="AB14" s="182"/>
      <c r="AC14" s="80"/>
    </row>
    <row r="15" spans="1:33">
      <c r="A15" s="50"/>
      <c r="B15" s="1027"/>
      <c r="C15" s="1027"/>
      <c r="D15" s="1027"/>
      <c r="E15" s="1027"/>
      <c r="F15" s="1027"/>
      <c r="G15" s="1027"/>
      <c r="H15" s="1027"/>
      <c r="I15" s="1027"/>
      <c r="J15" s="1027"/>
      <c r="K15" s="1027"/>
      <c r="L15" s="1027"/>
      <c r="M15" s="1027"/>
      <c r="N15" s="1027"/>
      <c r="O15" s="1027"/>
      <c r="P15" s="1027"/>
      <c r="Q15" s="50"/>
      <c r="R15" s="50"/>
      <c r="AB15" s="182"/>
      <c r="AC15" s="80"/>
    </row>
    <row r="16" spans="1:33" ht="14.25" customHeight="1">
      <c r="A16" s="50"/>
      <c r="B16" s="50"/>
      <c r="C16" s="50"/>
      <c r="D16" s="50"/>
      <c r="E16" s="50"/>
      <c r="F16" s="50"/>
      <c r="G16" s="50"/>
      <c r="H16" s="50"/>
      <c r="I16" s="50"/>
      <c r="J16" s="50"/>
      <c r="K16" s="50"/>
      <c r="L16" s="50"/>
      <c r="M16" s="50"/>
      <c r="N16" s="50"/>
      <c r="O16" s="50"/>
      <c r="P16" s="50"/>
      <c r="Q16" s="50"/>
      <c r="R16" s="50"/>
      <c r="AB16" s="182"/>
      <c r="AC16" s="80"/>
    </row>
    <row r="17" spans="1:29">
      <c r="A17" s="50"/>
      <c r="B17" s="54" t="s">
        <v>130</v>
      </c>
      <c r="C17" s="215"/>
      <c r="D17" s="215"/>
      <c r="E17" s="215"/>
      <c r="F17" s="215"/>
      <c r="G17" s="215"/>
      <c r="H17" s="215"/>
      <c r="I17" s="215"/>
      <c r="J17" s="215"/>
      <c r="K17" s="215"/>
      <c r="L17" s="215"/>
      <c r="M17" s="215"/>
      <c r="N17" s="215"/>
      <c r="O17" s="215"/>
      <c r="P17" s="216"/>
      <c r="Q17" s="50"/>
      <c r="R17" s="25"/>
      <c r="AB17" s="182"/>
      <c r="AC17" s="80"/>
    </row>
    <row r="18" spans="1:29">
      <c r="A18" s="50"/>
      <c r="B18" s="217"/>
      <c r="C18" s="218"/>
      <c r="D18" s="218"/>
      <c r="E18" s="218"/>
      <c r="F18" s="218"/>
      <c r="G18" s="218"/>
      <c r="H18" s="218"/>
      <c r="I18" s="218"/>
      <c r="J18" s="218"/>
      <c r="K18" s="218"/>
      <c r="L18" s="218"/>
      <c r="M18" s="218"/>
      <c r="N18" s="218"/>
      <c r="O18" s="218"/>
      <c r="P18" s="219"/>
      <c r="Q18" s="50"/>
      <c r="R18" s="50"/>
      <c r="AB18" s="182"/>
      <c r="AC18" s="80"/>
    </row>
    <row r="19" spans="1:29" ht="15" customHeight="1">
      <c r="A19" s="50"/>
      <c r="B19" s="217"/>
      <c r="C19" s="678" t="s">
        <v>480</v>
      </c>
      <c r="D19" s="679"/>
      <c r="E19" s="1014"/>
      <c r="F19" s="981" t="s">
        <v>134</v>
      </c>
      <c r="G19" s="981" t="s">
        <v>74</v>
      </c>
      <c r="H19" s="981"/>
      <c r="I19" s="726" t="s">
        <v>75</v>
      </c>
      <c r="J19" s="726"/>
      <c r="K19" s="218"/>
      <c r="L19" s="218"/>
      <c r="M19" s="218"/>
      <c r="N19" s="218"/>
      <c r="O19" s="1028"/>
      <c r="P19" s="1029"/>
      <c r="Q19" s="50"/>
      <c r="R19" s="50"/>
      <c r="AB19" s="182"/>
      <c r="AC19" s="80"/>
    </row>
    <row r="20" spans="1:29">
      <c r="A20" s="50"/>
      <c r="B20" s="217"/>
      <c r="C20" s="680"/>
      <c r="D20" s="681"/>
      <c r="E20" s="996"/>
      <c r="F20" s="981"/>
      <c r="G20" s="981"/>
      <c r="H20" s="981"/>
      <c r="I20" s="726"/>
      <c r="J20" s="726"/>
      <c r="K20" s="218"/>
      <c r="L20" s="218"/>
      <c r="M20" s="218"/>
      <c r="N20" s="218"/>
      <c r="O20" s="1028"/>
      <c r="P20" s="1029"/>
      <c r="Q20" s="50"/>
      <c r="R20" s="50"/>
      <c r="AB20" s="182"/>
      <c r="AC20" s="80"/>
    </row>
    <row r="21" spans="1:29">
      <c r="A21" s="50"/>
      <c r="B21" s="217"/>
      <c r="C21" s="680"/>
      <c r="D21" s="681"/>
      <c r="E21" s="996"/>
      <c r="F21" s="969" t="s">
        <v>481</v>
      </c>
      <c r="G21" s="1006">
        <v>0</v>
      </c>
      <c r="H21" s="1006"/>
      <c r="I21" s="1023">
        <f>$F$87</f>
        <v>0</v>
      </c>
      <c r="J21" s="1024"/>
      <c r="K21" s="218"/>
      <c r="L21" s="218"/>
      <c r="M21" s="218"/>
      <c r="N21" s="218"/>
      <c r="O21" s="1028"/>
      <c r="P21" s="1029"/>
      <c r="Q21" s="50"/>
      <c r="R21" s="50"/>
      <c r="AB21" s="182"/>
      <c r="AC21" s="80"/>
    </row>
    <row r="22" spans="1:29">
      <c r="A22" s="50"/>
      <c r="B22" s="217"/>
      <c r="C22" s="682"/>
      <c r="D22" s="683"/>
      <c r="E22" s="997"/>
      <c r="F22" s="969"/>
      <c r="G22" s="1006"/>
      <c r="H22" s="1006"/>
      <c r="I22" s="1025"/>
      <c r="J22" s="1026"/>
      <c r="K22" s="218"/>
      <c r="L22" s="218"/>
      <c r="M22" s="218"/>
      <c r="N22" s="218"/>
      <c r="O22" s="1028"/>
      <c r="P22" s="1029"/>
      <c r="Q22" s="50"/>
      <c r="R22" s="50"/>
      <c r="AB22" s="182"/>
      <c r="AC22" s="80"/>
    </row>
    <row r="23" spans="1:29">
      <c r="A23" s="50"/>
      <c r="B23" s="222"/>
      <c r="C23" s="223"/>
      <c r="D23" s="223"/>
      <c r="E23" s="223"/>
      <c r="F23" s="223"/>
      <c r="G23" s="223"/>
      <c r="H23" s="223"/>
      <c r="I23" s="223"/>
      <c r="J23" s="223"/>
      <c r="K23" s="223"/>
      <c r="L23" s="223"/>
      <c r="M23" s="223"/>
      <c r="N23" s="223"/>
      <c r="O23" s="223"/>
      <c r="P23" s="224"/>
      <c r="Q23" s="50"/>
      <c r="R23" s="50"/>
      <c r="AB23" s="182"/>
      <c r="AC23" s="80"/>
    </row>
    <row r="24" spans="1:29" ht="14.25" customHeight="1">
      <c r="A24" s="50"/>
      <c r="B24" s="50"/>
      <c r="C24" s="50"/>
      <c r="D24" s="50"/>
      <c r="E24" s="50"/>
      <c r="F24" s="50"/>
      <c r="G24" s="50"/>
      <c r="H24" s="50"/>
      <c r="I24" s="50"/>
      <c r="J24" s="50"/>
      <c r="K24" s="50"/>
      <c r="L24" s="50"/>
      <c r="M24" s="50"/>
      <c r="N24" s="50"/>
      <c r="O24" s="50"/>
      <c r="P24" s="50"/>
      <c r="Q24" s="26"/>
      <c r="R24" s="26"/>
      <c r="S24" s="22"/>
      <c r="AB24" s="182"/>
      <c r="AC24" s="80"/>
    </row>
    <row r="25" spans="1:29">
      <c r="A25" s="50"/>
      <c r="B25" s="50"/>
      <c r="C25" s="50"/>
      <c r="D25" s="50"/>
      <c r="E25" s="50"/>
      <c r="F25" s="50"/>
      <c r="G25" s="50"/>
      <c r="H25" s="50"/>
      <c r="I25" s="50"/>
      <c r="J25" s="50"/>
      <c r="K25" s="50"/>
      <c r="L25" s="50"/>
      <c r="M25" s="50"/>
      <c r="N25" s="50"/>
      <c r="O25" s="50"/>
      <c r="P25" s="50"/>
      <c r="Q25" s="50"/>
      <c r="R25" s="50"/>
    </row>
    <row r="26" spans="1:29">
      <c r="A26" s="50"/>
      <c r="B26" s="651" t="s">
        <v>482</v>
      </c>
      <c r="C26" s="651"/>
      <c r="D26" s="651"/>
      <c r="E26" s="651"/>
      <c r="F26" s="651"/>
      <c r="G26" s="651"/>
      <c r="H26" s="651"/>
      <c r="I26" s="651"/>
      <c r="J26" s="651"/>
      <c r="K26" s="651"/>
      <c r="L26" s="651"/>
      <c r="M26" s="651"/>
      <c r="N26" s="651"/>
      <c r="O26" s="651"/>
      <c r="P26" s="651"/>
      <c r="Q26" s="50"/>
      <c r="R26" s="50"/>
    </row>
    <row r="29" spans="1:29" ht="14.15" customHeight="1">
      <c r="A29" s="50"/>
      <c r="B29" s="632" t="s">
        <v>483</v>
      </c>
      <c r="C29" s="632"/>
      <c r="D29" s="632"/>
      <c r="E29" s="632"/>
      <c r="F29" s="632"/>
      <c r="G29" s="632"/>
      <c r="H29" s="632"/>
      <c r="I29" s="632"/>
      <c r="J29" s="632"/>
      <c r="K29" s="632"/>
      <c r="L29" s="632"/>
      <c r="M29" s="632"/>
      <c r="N29" s="632"/>
      <c r="O29" s="632"/>
      <c r="P29" s="632"/>
      <c r="Q29" s="50"/>
      <c r="R29" s="1031" t="s">
        <v>484</v>
      </c>
      <c r="S29" s="1031"/>
    </row>
    <row r="30" spans="1:29">
      <c r="A30" s="50"/>
      <c r="B30" s="632"/>
      <c r="C30" s="632"/>
      <c r="D30" s="632"/>
      <c r="E30" s="632"/>
      <c r="F30" s="632"/>
      <c r="G30" s="632"/>
      <c r="H30" s="632"/>
      <c r="I30" s="632"/>
      <c r="J30" s="632"/>
      <c r="K30" s="632"/>
      <c r="L30" s="632"/>
      <c r="M30" s="632"/>
      <c r="N30" s="632"/>
      <c r="O30" s="632"/>
      <c r="P30" s="632"/>
      <c r="Q30" s="50"/>
      <c r="R30" s="1031"/>
      <c r="S30" s="1031"/>
    </row>
    <row r="31" spans="1:29">
      <c r="A31" s="50"/>
      <c r="B31" s="50"/>
      <c r="C31" s="50"/>
      <c r="D31" s="50"/>
      <c r="E31" s="50"/>
      <c r="F31" s="50"/>
      <c r="G31" s="50"/>
      <c r="H31" s="50"/>
      <c r="I31" s="50"/>
      <c r="J31" s="50"/>
      <c r="K31" s="50"/>
      <c r="L31" s="50"/>
      <c r="M31" s="50"/>
      <c r="N31" s="50"/>
      <c r="O31" s="50"/>
      <c r="P31" s="50"/>
      <c r="Q31" s="50"/>
      <c r="R31" s="1031"/>
      <c r="S31" s="1031"/>
    </row>
    <row r="32" spans="1:29">
      <c r="A32" s="50"/>
      <c r="B32" s="791"/>
      <c r="C32" s="792"/>
      <c r="D32" s="792"/>
      <c r="E32" s="792"/>
      <c r="F32" s="792"/>
      <c r="G32" s="792"/>
      <c r="H32" s="792"/>
      <c r="I32" s="792"/>
      <c r="J32" s="792"/>
      <c r="K32" s="792"/>
      <c r="L32" s="792"/>
      <c r="M32" s="792"/>
      <c r="N32" s="792"/>
      <c r="O32" s="792"/>
      <c r="P32" s="793"/>
      <c r="Q32" s="50"/>
      <c r="R32" s="1031"/>
      <c r="S32" s="1031"/>
    </row>
    <row r="33" spans="1:19">
      <c r="A33" s="50"/>
      <c r="B33" s="794"/>
      <c r="C33" s="795"/>
      <c r="D33" s="795"/>
      <c r="E33" s="795"/>
      <c r="F33" s="795"/>
      <c r="G33" s="795"/>
      <c r="H33" s="795"/>
      <c r="I33" s="795"/>
      <c r="J33" s="795"/>
      <c r="K33" s="795"/>
      <c r="L33" s="795"/>
      <c r="M33" s="795"/>
      <c r="N33" s="795"/>
      <c r="O33" s="795"/>
      <c r="P33" s="796"/>
      <c r="Q33" s="50"/>
      <c r="R33" s="1031"/>
      <c r="S33" s="1031"/>
    </row>
    <row r="34" spans="1:19">
      <c r="A34" s="50"/>
      <c r="B34" s="794"/>
      <c r="C34" s="795"/>
      <c r="D34" s="795"/>
      <c r="E34" s="795"/>
      <c r="F34" s="795"/>
      <c r="G34" s="795"/>
      <c r="H34" s="795"/>
      <c r="I34" s="795"/>
      <c r="J34" s="795"/>
      <c r="K34" s="795"/>
      <c r="L34" s="795"/>
      <c r="M34" s="795"/>
      <c r="N34" s="795"/>
      <c r="O34" s="795"/>
      <c r="P34" s="796"/>
      <c r="Q34" s="50"/>
      <c r="R34" s="1031"/>
      <c r="S34" s="1031"/>
    </row>
    <row r="35" spans="1:19">
      <c r="A35" s="50"/>
      <c r="B35" s="794"/>
      <c r="C35" s="795"/>
      <c r="D35" s="795"/>
      <c r="E35" s="795"/>
      <c r="F35" s="795"/>
      <c r="G35" s="795"/>
      <c r="H35" s="795"/>
      <c r="I35" s="795"/>
      <c r="J35" s="795"/>
      <c r="K35" s="795"/>
      <c r="L35" s="795"/>
      <c r="M35" s="795"/>
      <c r="N35" s="795"/>
      <c r="O35" s="795"/>
      <c r="P35" s="796"/>
      <c r="Q35" s="50"/>
      <c r="R35" s="1031"/>
      <c r="S35" s="1031"/>
    </row>
    <row r="36" spans="1:19">
      <c r="A36" s="50"/>
      <c r="B36" s="794"/>
      <c r="C36" s="795"/>
      <c r="D36" s="795"/>
      <c r="E36" s="795"/>
      <c r="F36" s="795"/>
      <c r="G36" s="795"/>
      <c r="H36" s="795"/>
      <c r="I36" s="795"/>
      <c r="J36" s="795"/>
      <c r="K36" s="795"/>
      <c r="L36" s="795"/>
      <c r="M36" s="795"/>
      <c r="N36" s="795"/>
      <c r="O36" s="795"/>
      <c r="P36" s="796"/>
      <c r="Q36" s="50"/>
      <c r="R36" s="1031"/>
      <c r="S36" s="1031"/>
    </row>
    <row r="37" spans="1:19">
      <c r="A37" s="50"/>
      <c r="B37" s="794"/>
      <c r="C37" s="795"/>
      <c r="D37" s="795"/>
      <c r="E37" s="795"/>
      <c r="F37" s="795"/>
      <c r="G37" s="795"/>
      <c r="H37" s="795"/>
      <c r="I37" s="795"/>
      <c r="J37" s="795"/>
      <c r="K37" s="795"/>
      <c r="L37" s="795"/>
      <c r="M37" s="795"/>
      <c r="N37" s="795"/>
      <c r="O37" s="795"/>
      <c r="P37" s="796"/>
      <c r="Q37" s="50"/>
      <c r="R37" s="1031"/>
      <c r="S37" s="1031"/>
    </row>
    <row r="38" spans="1:19">
      <c r="A38" s="50"/>
      <c r="B38" s="794"/>
      <c r="C38" s="795"/>
      <c r="D38" s="795"/>
      <c r="E38" s="795"/>
      <c r="F38" s="795"/>
      <c r="G38" s="795"/>
      <c r="H38" s="795"/>
      <c r="I38" s="795"/>
      <c r="J38" s="795"/>
      <c r="K38" s="795"/>
      <c r="L38" s="795"/>
      <c r="M38" s="795"/>
      <c r="N38" s="795"/>
      <c r="O38" s="795"/>
      <c r="P38" s="796"/>
      <c r="Q38" s="50"/>
      <c r="R38" s="1031"/>
      <c r="S38" s="1031"/>
    </row>
    <row r="39" spans="1:19">
      <c r="A39" s="50"/>
      <c r="B39" s="794"/>
      <c r="C39" s="795"/>
      <c r="D39" s="795"/>
      <c r="E39" s="795"/>
      <c r="F39" s="795"/>
      <c r="G39" s="795"/>
      <c r="H39" s="795"/>
      <c r="I39" s="795"/>
      <c r="J39" s="795"/>
      <c r="K39" s="795"/>
      <c r="L39" s="795"/>
      <c r="M39" s="795"/>
      <c r="N39" s="795"/>
      <c r="O39" s="795"/>
      <c r="P39" s="796"/>
      <c r="Q39" s="50"/>
      <c r="R39" s="1031"/>
      <c r="S39" s="1031"/>
    </row>
    <row r="40" spans="1:19">
      <c r="A40" s="50"/>
      <c r="B40" s="797"/>
      <c r="C40" s="798"/>
      <c r="D40" s="798"/>
      <c r="E40" s="798"/>
      <c r="F40" s="798"/>
      <c r="G40" s="798"/>
      <c r="H40" s="798"/>
      <c r="I40" s="798"/>
      <c r="J40" s="798"/>
      <c r="K40" s="798"/>
      <c r="L40" s="798"/>
      <c r="M40" s="798"/>
      <c r="N40" s="798"/>
      <c r="O40" s="798"/>
      <c r="P40" s="799"/>
      <c r="Q40" s="50"/>
      <c r="R40" s="1031"/>
      <c r="S40" s="1031"/>
    </row>
    <row r="41" spans="1:19">
      <c r="A41" s="50"/>
      <c r="B41" s="50"/>
      <c r="C41" s="50"/>
      <c r="D41" s="50"/>
      <c r="E41" s="50"/>
      <c r="F41" s="50"/>
      <c r="G41" s="50"/>
      <c r="H41" s="50"/>
      <c r="I41" s="50"/>
      <c r="J41" s="50"/>
      <c r="K41" s="50"/>
      <c r="L41" s="50"/>
      <c r="M41" s="50"/>
      <c r="N41" s="50"/>
      <c r="O41" s="50"/>
      <c r="P41" s="50"/>
      <c r="Q41" s="50"/>
      <c r="R41" s="1031"/>
      <c r="S41" s="1031"/>
    </row>
    <row r="42" spans="1:19" ht="14.25" customHeight="1">
      <c r="A42" s="50"/>
      <c r="B42" s="1022" t="s">
        <v>485</v>
      </c>
      <c r="C42" s="1022"/>
      <c r="D42" s="1022"/>
      <c r="E42" s="1022"/>
      <c r="F42" s="1022"/>
      <c r="G42" s="1022"/>
      <c r="H42" s="1022"/>
      <c r="I42" s="1022"/>
      <c r="J42" s="1022"/>
      <c r="K42" s="1022"/>
      <c r="L42" s="1022"/>
      <c r="M42" s="1022"/>
      <c r="N42" s="1022"/>
      <c r="O42" s="1022"/>
      <c r="P42" s="1022"/>
      <c r="Q42" s="50"/>
      <c r="R42" s="1031"/>
      <c r="S42" s="1031"/>
    </row>
    <row r="43" spans="1:19" ht="14.25" customHeight="1">
      <c r="A43" s="50"/>
      <c r="B43" s="1022"/>
      <c r="C43" s="1022"/>
      <c r="D43" s="1022"/>
      <c r="E43" s="1022"/>
      <c r="F43" s="1022"/>
      <c r="G43" s="1022"/>
      <c r="H43" s="1022"/>
      <c r="I43" s="1022"/>
      <c r="J43" s="1022"/>
      <c r="K43" s="1022"/>
      <c r="L43" s="1022"/>
      <c r="M43" s="1022"/>
      <c r="N43" s="1022"/>
      <c r="O43" s="1022"/>
      <c r="P43" s="1022"/>
      <c r="Q43" s="50"/>
      <c r="R43" s="50"/>
    </row>
    <row r="45" spans="1:19">
      <c r="A45" s="50"/>
      <c r="B45" s="791"/>
      <c r="C45" s="792"/>
      <c r="D45" s="792"/>
      <c r="E45" s="792"/>
      <c r="F45" s="792"/>
      <c r="G45" s="792"/>
      <c r="H45" s="792"/>
      <c r="I45" s="792"/>
      <c r="J45" s="792"/>
      <c r="K45" s="792"/>
      <c r="L45" s="792"/>
      <c r="M45" s="792"/>
      <c r="N45" s="792"/>
      <c r="O45" s="792"/>
      <c r="P45" s="793"/>
      <c r="Q45" s="50"/>
      <c r="R45" s="50"/>
    </row>
    <row r="46" spans="1:19">
      <c r="A46" s="50"/>
      <c r="B46" s="794"/>
      <c r="C46" s="795"/>
      <c r="D46" s="795"/>
      <c r="E46" s="795"/>
      <c r="F46" s="795"/>
      <c r="G46" s="795"/>
      <c r="H46" s="795"/>
      <c r="I46" s="795"/>
      <c r="J46" s="795"/>
      <c r="K46" s="795"/>
      <c r="L46" s="795"/>
      <c r="M46" s="795"/>
      <c r="N46" s="795"/>
      <c r="O46" s="795"/>
      <c r="P46" s="796"/>
      <c r="Q46" s="50"/>
      <c r="R46" s="50"/>
    </row>
    <row r="47" spans="1:19">
      <c r="A47" s="50"/>
      <c r="B47" s="794"/>
      <c r="C47" s="795"/>
      <c r="D47" s="795"/>
      <c r="E47" s="795"/>
      <c r="F47" s="795"/>
      <c r="G47" s="795"/>
      <c r="H47" s="795"/>
      <c r="I47" s="795"/>
      <c r="J47" s="795"/>
      <c r="K47" s="795"/>
      <c r="L47" s="795"/>
      <c r="M47" s="795"/>
      <c r="N47" s="795"/>
      <c r="O47" s="795"/>
      <c r="P47" s="796"/>
      <c r="Q47" s="50"/>
      <c r="R47" s="50"/>
    </row>
    <row r="48" spans="1:19">
      <c r="A48" s="50"/>
      <c r="B48" s="794"/>
      <c r="C48" s="795"/>
      <c r="D48" s="795"/>
      <c r="E48" s="795"/>
      <c r="F48" s="795"/>
      <c r="G48" s="795"/>
      <c r="H48" s="795"/>
      <c r="I48" s="795"/>
      <c r="J48" s="795"/>
      <c r="K48" s="795"/>
      <c r="L48" s="795"/>
      <c r="M48" s="795"/>
      <c r="N48" s="795"/>
      <c r="O48" s="795"/>
      <c r="P48" s="796"/>
      <c r="Q48" s="50"/>
      <c r="R48" s="50"/>
    </row>
    <row r="49" spans="2:16">
      <c r="B49" s="794"/>
      <c r="C49" s="795"/>
      <c r="D49" s="795"/>
      <c r="E49" s="795"/>
      <c r="F49" s="795"/>
      <c r="G49" s="795"/>
      <c r="H49" s="795"/>
      <c r="I49" s="795"/>
      <c r="J49" s="795"/>
      <c r="K49" s="795"/>
      <c r="L49" s="795"/>
      <c r="M49" s="795"/>
      <c r="N49" s="795"/>
      <c r="O49" s="795"/>
      <c r="P49" s="796"/>
    </row>
    <row r="50" spans="2:16">
      <c r="B50" s="794"/>
      <c r="C50" s="795"/>
      <c r="D50" s="795"/>
      <c r="E50" s="795"/>
      <c r="F50" s="795"/>
      <c r="G50" s="795"/>
      <c r="H50" s="795"/>
      <c r="I50" s="795"/>
      <c r="J50" s="795"/>
      <c r="K50" s="795"/>
      <c r="L50" s="795"/>
      <c r="M50" s="795"/>
      <c r="N50" s="795"/>
      <c r="O50" s="795"/>
      <c r="P50" s="796"/>
    </row>
    <row r="51" spans="2:16">
      <c r="B51" s="794"/>
      <c r="C51" s="795"/>
      <c r="D51" s="795"/>
      <c r="E51" s="795"/>
      <c r="F51" s="795"/>
      <c r="G51" s="795"/>
      <c r="H51" s="795"/>
      <c r="I51" s="795"/>
      <c r="J51" s="795"/>
      <c r="K51" s="795"/>
      <c r="L51" s="795"/>
      <c r="M51" s="795"/>
      <c r="N51" s="795"/>
      <c r="O51" s="795"/>
      <c r="P51" s="796"/>
    </row>
    <row r="52" spans="2:16">
      <c r="B52" s="794"/>
      <c r="C52" s="795"/>
      <c r="D52" s="795"/>
      <c r="E52" s="795"/>
      <c r="F52" s="795"/>
      <c r="G52" s="795"/>
      <c r="H52" s="795"/>
      <c r="I52" s="795"/>
      <c r="J52" s="795"/>
      <c r="K52" s="795"/>
      <c r="L52" s="795"/>
      <c r="M52" s="795"/>
      <c r="N52" s="795"/>
      <c r="O52" s="795"/>
      <c r="P52" s="796"/>
    </row>
    <row r="53" spans="2:16">
      <c r="B53" s="797"/>
      <c r="C53" s="798"/>
      <c r="D53" s="798"/>
      <c r="E53" s="798"/>
      <c r="F53" s="798"/>
      <c r="G53" s="798"/>
      <c r="H53" s="798"/>
      <c r="I53" s="798"/>
      <c r="J53" s="798"/>
      <c r="K53" s="798"/>
      <c r="L53" s="798"/>
      <c r="M53" s="798"/>
      <c r="N53" s="798"/>
      <c r="O53" s="798"/>
      <c r="P53" s="799"/>
    </row>
    <row r="56" spans="2:16" ht="14.25" customHeight="1">
      <c r="B56" s="632" t="s">
        <v>486</v>
      </c>
      <c r="C56" s="632"/>
      <c r="D56" s="632"/>
      <c r="E56" s="632"/>
      <c r="F56" s="632"/>
      <c r="G56" s="632"/>
      <c r="H56" s="632"/>
      <c r="I56" s="632"/>
      <c r="J56" s="632"/>
      <c r="K56" s="632"/>
      <c r="L56" s="632"/>
      <c r="M56" s="632"/>
      <c r="N56" s="632"/>
      <c r="O56" s="632"/>
      <c r="P56" s="632"/>
    </row>
    <row r="57" spans="2:16" ht="14.15" customHeight="1">
      <c r="B57" s="632"/>
      <c r="C57" s="632"/>
      <c r="D57" s="632"/>
      <c r="E57" s="632"/>
      <c r="F57" s="632"/>
      <c r="G57" s="632"/>
      <c r="H57" s="632"/>
      <c r="I57" s="632"/>
      <c r="J57" s="632"/>
      <c r="K57" s="632"/>
      <c r="L57" s="632"/>
      <c r="M57" s="632"/>
      <c r="N57" s="632"/>
      <c r="O57" s="632"/>
      <c r="P57" s="632"/>
    </row>
    <row r="58" spans="2:16" ht="14.15" customHeight="1">
      <c r="B58" s="211"/>
      <c r="C58" s="211"/>
      <c r="D58" s="211"/>
      <c r="E58" s="211"/>
      <c r="F58" s="211"/>
      <c r="G58" s="211"/>
      <c r="H58" s="211"/>
      <c r="I58" s="211"/>
      <c r="J58" s="211"/>
      <c r="K58" s="211"/>
      <c r="L58" s="211"/>
      <c r="M58" s="211"/>
      <c r="N58" s="211"/>
      <c r="O58" s="211"/>
      <c r="P58" s="211"/>
    </row>
    <row r="59" spans="2:16">
      <c r="B59" s="791"/>
      <c r="C59" s="792"/>
      <c r="D59" s="792"/>
      <c r="E59" s="792"/>
      <c r="F59" s="792"/>
      <c r="G59" s="792"/>
      <c r="H59" s="792"/>
      <c r="I59" s="792"/>
      <c r="J59" s="792"/>
      <c r="K59" s="792"/>
      <c r="L59" s="792"/>
      <c r="M59" s="792"/>
      <c r="N59" s="792"/>
      <c r="O59" s="792"/>
      <c r="P59" s="793"/>
    </row>
    <row r="60" spans="2:16">
      <c r="B60" s="794"/>
      <c r="C60" s="795"/>
      <c r="D60" s="795"/>
      <c r="E60" s="795"/>
      <c r="F60" s="795"/>
      <c r="G60" s="795"/>
      <c r="H60" s="795"/>
      <c r="I60" s="795"/>
      <c r="J60" s="795"/>
      <c r="K60" s="795"/>
      <c r="L60" s="795"/>
      <c r="M60" s="795"/>
      <c r="N60" s="795"/>
      <c r="O60" s="795"/>
      <c r="P60" s="796"/>
    </row>
    <row r="61" spans="2:16">
      <c r="B61" s="794"/>
      <c r="C61" s="795"/>
      <c r="D61" s="795"/>
      <c r="E61" s="795"/>
      <c r="F61" s="795"/>
      <c r="G61" s="795"/>
      <c r="H61" s="795"/>
      <c r="I61" s="795"/>
      <c r="J61" s="795"/>
      <c r="K61" s="795"/>
      <c r="L61" s="795"/>
      <c r="M61" s="795"/>
      <c r="N61" s="795"/>
      <c r="O61" s="795"/>
      <c r="P61" s="796"/>
    </row>
    <row r="62" spans="2:16">
      <c r="B62" s="794"/>
      <c r="C62" s="795"/>
      <c r="D62" s="795"/>
      <c r="E62" s="795"/>
      <c r="F62" s="795"/>
      <c r="G62" s="795"/>
      <c r="H62" s="795"/>
      <c r="I62" s="795"/>
      <c r="J62" s="795"/>
      <c r="K62" s="795"/>
      <c r="L62" s="795"/>
      <c r="M62" s="795"/>
      <c r="N62" s="795"/>
      <c r="O62" s="795"/>
      <c r="P62" s="796"/>
    </row>
    <row r="63" spans="2:16">
      <c r="B63" s="794"/>
      <c r="C63" s="795"/>
      <c r="D63" s="795"/>
      <c r="E63" s="795"/>
      <c r="F63" s="795"/>
      <c r="G63" s="795"/>
      <c r="H63" s="795"/>
      <c r="I63" s="795"/>
      <c r="J63" s="795"/>
      <c r="K63" s="795"/>
      <c r="L63" s="795"/>
      <c r="M63" s="795"/>
      <c r="N63" s="795"/>
      <c r="O63" s="795"/>
      <c r="P63" s="796"/>
    </row>
    <row r="64" spans="2:16">
      <c r="B64" s="794"/>
      <c r="C64" s="795"/>
      <c r="D64" s="795"/>
      <c r="E64" s="795"/>
      <c r="F64" s="795"/>
      <c r="G64" s="795"/>
      <c r="H64" s="795"/>
      <c r="I64" s="795"/>
      <c r="J64" s="795"/>
      <c r="K64" s="795"/>
      <c r="L64" s="795"/>
      <c r="M64" s="795"/>
      <c r="N64" s="795"/>
      <c r="O64" s="795"/>
      <c r="P64" s="796"/>
    </row>
    <row r="65" spans="1:27">
      <c r="A65" s="50"/>
      <c r="B65" s="794"/>
      <c r="C65" s="795"/>
      <c r="D65" s="795"/>
      <c r="E65" s="795"/>
      <c r="F65" s="795"/>
      <c r="G65" s="795"/>
      <c r="H65" s="795"/>
      <c r="I65" s="795"/>
      <c r="J65" s="795"/>
      <c r="K65" s="795"/>
      <c r="L65" s="795"/>
      <c r="M65" s="795"/>
      <c r="N65" s="795"/>
      <c r="O65" s="795"/>
      <c r="P65" s="796"/>
      <c r="Q65" s="50"/>
      <c r="R65" s="50"/>
    </row>
    <row r="66" spans="1:27">
      <c r="A66" s="50"/>
      <c r="B66" s="794"/>
      <c r="C66" s="795"/>
      <c r="D66" s="795"/>
      <c r="E66" s="795"/>
      <c r="F66" s="795"/>
      <c r="G66" s="795"/>
      <c r="H66" s="795"/>
      <c r="I66" s="795"/>
      <c r="J66" s="795"/>
      <c r="K66" s="795"/>
      <c r="L66" s="795"/>
      <c r="M66" s="795"/>
      <c r="N66" s="795"/>
      <c r="O66" s="795"/>
      <c r="P66" s="796"/>
      <c r="Q66" s="50"/>
      <c r="R66" s="50"/>
    </row>
    <row r="67" spans="1:27">
      <c r="A67" s="50"/>
      <c r="B67" s="797"/>
      <c r="C67" s="798"/>
      <c r="D67" s="798"/>
      <c r="E67" s="798"/>
      <c r="F67" s="798"/>
      <c r="G67" s="798"/>
      <c r="H67" s="798"/>
      <c r="I67" s="798"/>
      <c r="J67" s="798"/>
      <c r="K67" s="798"/>
      <c r="L67" s="798"/>
      <c r="M67" s="798"/>
      <c r="N67" s="798"/>
      <c r="O67" s="798"/>
      <c r="P67" s="799"/>
      <c r="Q67" s="50"/>
      <c r="R67" s="50"/>
    </row>
    <row r="68" spans="1:27" ht="14.15" customHeight="1">
      <c r="A68" s="50"/>
      <c r="B68" s="50"/>
      <c r="C68" s="50"/>
      <c r="D68" s="50"/>
      <c r="E68" s="50"/>
      <c r="F68" s="50"/>
      <c r="G68" s="50"/>
      <c r="H68" s="50"/>
      <c r="I68" s="50"/>
      <c r="J68" s="50"/>
      <c r="K68" s="50"/>
      <c r="L68" s="50"/>
      <c r="M68" s="50"/>
      <c r="N68" s="50"/>
      <c r="O68" s="50"/>
      <c r="P68" s="50"/>
      <c r="Q68" s="50"/>
      <c r="R68" s="50"/>
      <c r="Z68" s="977"/>
      <c r="AA68" s="977"/>
    </row>
    <row r="69" spans="1:27">
      <c r="A69" s="50"/>
      <c r="B69" s="50"/>
      <c r="C69" s="50"/>
      <c r="D69" s="50"/>
      <c r="E69" s="50"/>
      <c r="F69" s="50"/>
      <c r="G69" s="50"/>
      <c r="H69" s="50"/>
      <c r="I69" s="50"/>
      <c r="J69" s="50"/>
      <c r="K69" s="50"/>
      <c r="L69" s="50"/>
      <c r="M69" s="50"/>
      <c r="N69" s="50"/>
      <c r="O69" s="50"/>
      <c r="P69" s="50"/>
      <c r="Q69" s="50"/>
      <c r="R69" s="50"/>
      <c r="Z69" s="977"/>
      <c r="AA69" s="977"/>
    </row>
    <row r="70" spans="1:27">
      <c r="A70" s="50"/>
      <c r="B70" s="50"/>
      <c r="C70" s="50"/>
      <c r="D70" s="50"/>
      <c r="E70" s="50"/>
      <c r="F70" s="50"/>
      <c r="G70" s="50"/>
      <c r="H70" s="50"/>
      <c r="I70" s="50"/>
      <c r="J70" s="50"/>
      <c r="K70" s="50"/>
      <c r="L70" s="50"/>
      <c r="M70" s="50"/>
      <c r="N70" s="50"/>
      <c r="O70" s="50"/>
      <c r="P70" s="50"/>
      <c r="Q70" s="50"/>
      <c r="R70" s="50"/>
      <c r="Z70" s="977"/>
      <c r="AA70" s="977"/>
    </row>
    <row r="71" spans="1:27" ht="15.5">
      <c r="A71" s="24"/>
      <c r="B71" s="651" t="s">
        <v>487</v>
      </c>
      <c r="C71" s="651"/>
      <c r="D71" s="651"/>
      <c r="E71" s="651"/>
      <c r="F71" s="651"/>
      <c r="G71" s="651"/>
      <c r="H71" s="651"/>
      <c r="I71" s="651"/>
      <c r="J71" s="651"/>
      <c r="K71" s="651"/>
      <c r="L71" s="651"/>
      <c r="M71" s="651"/>
      <c r="N71" s="651"/>
      <c r="O71" s="651"/>
      <c r="P71" s="651"/>
      <c r="Q71" s="651"/>
      <c r="R71" s="651"/>
      <c r="S71" s="651"/>
      <c r="T71" s="651"/>
      <c r="U71" s="651"/>
      <c r="V71" s="651"/>
      <c r="W71" s="78"/>
      <c r="X71" s="79"/>
      <c r="Z71" s="183"/>
      <c r="AA71" s="183"/>
    </row>
    <row r="72" spans="1:27" ht="15.5">
      <c r="A72" s="24"/>
      <c r="B72" s="24"/>
      <c r="C72" s="24"/>
      <c r="D72" s="24"/>
      <c r="E72" s="24"/>
      <c r="F72" s="24"/>
      <c r="G72" s="24"/>
      <c r="H72" s="24"/>
      <c r="I72" s="24"/>
      <c r="J72" s="24"/>
      <c r="K72" s="24"/>
      <c r="L72" s="24"/>
      <c r="M72" s="24"/>
      <c r="N72" s="24"/>
      <c r="O72" s="24"/>
      <c r="P72" s="24"/>
      <c r="Q72" s="24"/>
      <c r="R72" s="24"/>
      <c r="S72" s="78"/>
      <c r="T72" s="78"/>
      <c r="U72" s="78"/>
      <c r="V72" s="78"/>
      <c r="W72" s="78"/>
      <c r="X72" s="79"/>
      <c r="Z72" s="183"/>
      <c r="AA72" s="183"/>
    </row>
    <row r="73" spans="1:27" ht="15.5">
      <c r="A73" s="24"/>
      <c r="B73" s="978" t="s">
        <v>488</v>
      </c>
      <c r="C73" s="978"/>
      <c r="D73" s="978"/>
      <c r="E73" s="978"/>
      <c r="F73" s="978"/>
      <c r="G73" s="978"/>
      <c r="H73" s="978"/>
      <c r="I73" s="978"/>
      <c r="J73" s="978"/>
      <c r="K73" s="978"/>
      <c r="L73" s="978"/>
      <c r="M73" s="978"/>
      <c r="N73" s="978"/>
      <c r="O73" s="978"/>
      <c r="P73" s="978"/>
      <c r="Q73" s="978"/>
      <c r="R73" s="978"/>
      <c r="S73" s="978"/>
      <c r="T73" s="978"/>
      <c r="U73" s="978"/>
      <c r="V73" s="978"/>
      <c r="W73" s="78"/>
      <c r="X73" s="79"/>
      <c r="Z73" s="183"/>
      <c r="AA73" s="183"/>
    </row>
    <row r="74" spans="1:27" ht="15.5">
      <c r="A74" s="24"/>
      <c r="B74" s="24"/>
      <c r="C74" s="24"/>
      <c r="D74" s="24"/>
      <c r="E74" s="24"/>
      <c r="F74" s="24"/>
      <c r="G74" s="24"/>
      <c r="H74" s="24"/>
      <c r="I74" s="24"/>
      <c r="J74" s="24"/>
      <c r="K74" s="24"/>
      <c r="L74" s="24"/>
      <c r="M74" s="24"/>
      <c r="N74" s="24"/>
      <c r="O74" s="24"/>
      <c r="P74" s="24"/>
      <c r="Q74" s="24"/>
      <c r="R74" s="24"/>
      <c r="S74" s="78"/>
      <c r="T74" s="78"/>
      <c r="U74" s="78"/>
      <c r="V74" s="78"/>
      <c r="W74" s="78"/>
      <c r="X74" s="79"/>
      <c r="Y74" s="977"/>
      <c r="Z74" s="977"/>
      <c r="AA74" s="183"/>
    </row>
    <row r="75" spans="1:27" ht="15.65" customHeight="1">
      <c r="A75" s="24"/>
      <c r="B75" s="824" t="s">
        <v>489</v>
      </c>
      <c r="C75" s="824"/>
      <c r="D75" s="824"/>
      <c r="E75" s="824"/>
      <c r="F75" s="824"/>
      <c r="G75" s="824"/>
      <c r="H75" s="824"/>
      <c r="I75" s="824"/>
      <c r="J75" s="824"/>
      <c r="K75" s="824"/>
      <c r="L75" s="824"/>
      <c r="M75" s="824"/>
      <c r="N75" s="824"/>
      <c r="O75" s="824"/>
      <c r="P75" s="824"/>
      <c r="Q75" s="824"/>
      <c r="R75" s="824"/>
      <c r="S75" s="824"/>
      <c r="T75" s="824"/>
      <c r="U75" s="824"/>
      <c r="V75" s="824"/>
      <c r="W75" s="78"/>
      <c r="X75" s="79"/>
      <c r="Y75" s="977"/>
      <c r="Z75" s="977"/>
    </row>
    <row r="76" spans="1:27" ht="15.65" customHeight="1">
      <c r="A76" s="24"/>
      <c r="B76" s="824"/>
      <c r="C76" s="824"/>
      <c r="D76" s="824"/>
      <c r="E76" s="824"/>
      <c r="F76" s="824"/>
      <c r="G76" s="824"/>
      <c r="H76" s="824"/>
      <c r="I76" s="824"/>
      <c r="J76" s="824"/>
      <c r="K76" s="824"/>
      <c r="L76" s="824"/>
      <c r="M76" s="824"/>
      <c r="N76" s="824"/>
      <c r="O76" s="824"/>
      <c r="P76" s="824"/>
      <c r="Q76" s="824"/>
      <c r="R76" s="824"/>
      <c r="S76" s="824"/>
      <c r="T76" s="824"/>
      <c r="U76" s="824"/>
      <c r="V76" s="824"/>
      <c r="W76" s="78"/>
      <c r="X76" s="79"/>
      <c r="Y76" s="977"/>
      <c r="Z76" s="977"/>
    </row>
    <row r="77" spans="1:27" ht="15.5">
      <c r="A77" s="24"/>
      <c r="B77" s="824"/>
      <c r="C77" s="824"/>
      <c r="D77" s="824"/>
      <c r="E77" s="824"/>
      <c r="F77" s="824"/>
      <c r="G77" s="824"/>
      <c r="H77" s="824"/>
      <c r="I77" s="824"/>
      <c r="J77" s="824"/>
      <c r="K77" s="824"/>
      <c r="L77" s="824"/>
      <c r="M77" s="824"/>
      <c r="N77" s="824"/>
      <c r="O77" s="824"/>
      <c r="P77" s="824"/>
      <c r="Q77" s="824"/>
      <c r="R77" s="824"/>
      <c r="S77" s="824"/>
      <c r="T77" s="824"/>
      <c r="U77" s="824"/>
      <c r="V77" s="824"/>
      <c r="W77" s="78"/>
      <c r="X77" s="79"/>
      <c r="Y77" s="977"/>
      <c r="Z77" s="977"/>
    </row>
    <row r="78" spans="1:27" ht="15.5">
      <c r="A78" s="24"/>
      <c r="B78" s="824"/>
      <c r="C78" s="824"/>
      <c r="D78" s="824"/>
      <c r="E78" s="824"/>
      <c r="F78" s="824"/>
      <c r="G78" s="824"/>
      <c r="H78" s="824"/>
      <c r="I78" s="824"/>
      <c r="J78" s="824"/>
      <c r="K78" s="824"/>
      <c r="L78" s="824"/>
      <c r="M78" s="824"/>
      <c r="N78" s="824"/>
      <c r="O78" s="824"/>
      <c r="P78" s="824"/>
      <c r="Q78" s="824"/>
      <c r="R78" s="824"/>
      <c r="S78" s="824"/>
      <c r="T78" s="824"/>
      <c r="U78" s="824"/>
      <c r="V78" s="824"/>
      <c r="W78" s="78"/>
      <c r="X78" s="79"/>
      <c r="Y78" s="429"/>
      <c r="Z78" s="429"/>
    </row>
    <row r="79" spans="1:27" ht="15.5">
      <c r="A79" s="24"/>
      <c r="B79" s="824"/>
      <c r="C79" s="824"/>
      <c r="D79" s="824"/>
      <c r="E79" s="824"/>
      <c r="F79" s="824"/>
      <c r="G79" s="824"/>
      <c r="H79" s="824"/>
      <c r="I79" s="824"/>
      <c r="J79" s="824"/>
      <c r="K79" s="824"/>
      <c r="L79" s="824"/>
      <c r="M79" s="824"/>
      <c r="N79" s="824"/>
      <c r="O79" s="824"/>
      <c r="P79" s="824"/>
      <c r="Q79" s="824"/>
      <c r="R79" s="824"/>
      <c r="S79" s="824"/>
      <c r="T79" s="824"/>
      <c r="U79" s="824"/>
      <c r="V79" s="824"/>
      <c r="W79" s="78"/>
      <c r="X79" s="79"/>
      <c r="Y79" s="429"/>
      <c r="Z79" s="429"/>
    </row>
    <row r="80" spans="1:27" ht="15.5">
      <c r="A80" s="24"/>
      <c r="B80" s="824"/>
      <c r="C80" s="824"/>
      <c r="D80" s="824"/>
      <c r="E80" s="824"/>
      <c r="F80" s="824"/>
      <c r="G80" s="824"/>
      <c r="H80" s="824"/>
      <c r="I80" s="824"/>
      <c r="J80" s="824"/>
      <c r="K80" s="824"/>
      <c r="L80" s="824"/>
      <c r="M80" s="824"/>
      <c r="N80" s="824"/>
      <c r="O80" s="824"/>
      <c r="P80" s="824"/>
      <c r="Q80" s="824"/>
      <c r="R80" s="824"/>
      <c r="S80" s="824"/>
      <c r="T80" s="824"/>
      <c r="U80" s="824"/>
      <c r="V80" s="824"/>
      <c r="W80" s="78"/>
      <c r="X80" s="79"/>
      <c r="Y80" s="429"/>
      <c r="Z80" s="429"/>
    </row>
    <row r="81" spans="1:27" ht="15.5">
      <c r="A81" s="24"/>
      <c r="B81" s="824"/>
      <c r="C81" s="824"/>
      <c r="D81" s="824"/>
      <c r="E81" s="824"/>
      <c r="F81" s="824"/>
      <c r="G81" s="824"/>
      <c r="H81" s="824"/>
      <c r="I81" s="824"/>
      <c r="J81" s="824"/>
      <c r="K81" s="824"/>
      <c r="L81" s="824"/>
      <c r="M81" s="824"/>
      <c r="N81" s="824"/>
      <c r="O81" s="824"/>
      <c r="P81" s="824"/>
      <c r="Q81" s="824"/>
      <c r="R81" s="824"/>
      <c r="S81" s="824"/>
      <c r="T81" s="824"/>
      <c r="U81" s="824"/>
      <c r="V81" s="824"/>
      <c r="W81" s="78"/>
      <c r="X81" s="79"/>
      <c r="Z81" s="183"/>
      <c r="AA81" s="183"/>
    </row>
    <row r="82" spans="1:27" ht="15.5">
      <c r="A82" s="24"/>
      <c r="B82" s="24"/>
      <c r="C82" s="24"/>
      <c r="D82" s="24"/>
      <c r="E82" s="24"/>
      <c r="F82" s="24"/>
      <c r="G82" s="24"/>
      <c r="H82" s="24"/>
      <c r="I82" s="24"/>
      <c r="J82" s="24"/>
      <c r="K82" s="24"/>
      <c r="L82" s="24"/>
      <c r="M82" s="24"/>
      <c r="N82" s="24"/>
      <c r="O82" s="24"/>
      <c r="P82" s="24"/>
      <c r="Q82" s="24"/>
      <c r="R82" s="24"/>
      <c r="S82" s="78"/>
      <c r="T82" s="78"/>
      <c r="U82" s="78"/>
      <c r="V82" s="78"/>
      <c r="W82" s="78"/>
      <c r="X82" s="79"/>
      <c r="Z82" s="183"/>
      <c r="AA82" s="183"/>
    </row>
    <row r="83" spans="1:27" ht="15.65" customHeight="1">
      <c r="A83" s="24"/>
      <c r="B83" s="991" t="s">
        <v>490</v>
      </c>
      <c r="C83" s="983"/>
      <c r="D83" s="984"/>
      <c r="E83" s="980" t="s">
        <v>134</v>
      </c>
      <c r="F83" s="994" t="s">
        <v>75</v>
      </c>
      <c r="G83" s="995"/>
      <c r="H83" s="971" t="s">
        <v>491</v>
      </c>
      <c r="I83" s="972"/>
      <c r="J83" s="972"/>
      <c r="K83" s="972"/>
      <c r="L83" s="972"/>
      <c r="M83" s="972"/>
      <c r="N83" s="972"/>
      <c r="O83" s="972"/>
      <c r="P83" s="972"/>
      <c r="Q83" s="972"/>
      <c r="R83" s="972"/>
      <c r="S83" s="973"/>
      <c r="T83" s="78"/>
      <c r="U83" s="78"/>
      <c r="V83" s="78"/>
      <c r="W83" s="78"/>
      <c r="X83" s="79"/>
      <c r="Z83" s="183"/>
      <c r="AA83" s="183"/>
    </row>
    <row r="84" spans="1:27" ht="15.5">
      <c r="A84" s="24"/>
      <c r="B84" s="992"/>
      <c r="C84" s="986"/>
      <c r="D84" s="987"/>
      <c r="E84" s="981"/>
      <c r="F84" s="680"/>
      <c r="G84" s="996"/>
      <c r="H84" s="974"/>
      <c r="I84" s="975"/>
      <c r="J84" s="975"/>
      <c r="K84" s="975"/>
      <c r="L84" s="975"/>
      <c r="M84" s="975"/>
      <c r="N84" s="975"/>
      <c r="O84" s="975"/>
      <c r="P84" s="975"/>
      <c r="Q84" s="975"/>
      <c r="R84" s="975"/>
      <c r="S84" s="976"/>
      <c r="T84" s="78"/>
      <c r="U84" s="78"/>
      <c r="V84" s="78"/>
      <c r="W84" s="78"/>
      <c r="X84" s="79"/>
      <c r="Z84" s="183"/>
      <c r="AA84" s="183"/>
    </row>
    <row r="85" spans="1:27" ht="14.15" customHeight="1">
      <c r="A85" s="22"/>
      <c r="B85" s="992"/>
      <c r="C85" s="986"/>
      <c r="D85" s="987"/>
      <c r="E85" s="981"/>
      <c r="F85" s="680"/>
      <c r="G85" s="996"/>
      <c r="H85" s="81">
        <f>Calc!$J$6</f>
        <v>2021</v>
      </c>
      <c r="I85" s="81">
        <f>Calc!$J$7</f>
        <v>2022</v>
      </c>
      <c r="J85" s="81">
        <f>Calc!$J$8</f>
        <v>2023</v>
      </c>
      <c r="K85" s="81">
        <f>Calc!$J$9</f>
        <v>2024</v>
      </c>
      <c r="L85" s="81">
        <f>Calc!$J$10</f>
        <v>2025</v>
      </c>
      <c r="M85" s="81" t="str">
        <f>Calc!$J$11</f>
        <v/>
      </c>
      <c r="N85" s="81" t="str">
        <f>Calc!$J$12</f>
        <v/>
      </c>
      <c r="O85" s="81" t="str">
        <f>Calc!$J$13</f>
        <v/>
      </c>
      <c r="P85" s="81" t="str">
        <f>Calc!$J$14</f>
        <v/>
      </c>
      <c r="Q85" s="81" t="str">
        <f>Calc!$J$15</f>
        <v/>
      </c>
      <c r="R85" s="81" t="str">
        <f>Calc!$J$16</f>
        <v/>
      </c>
      <c r="S85" s="81" t="str">
        <f>Calc!$J$17</f>
        <v/>
      </c>
      <c r="T85" s="22"/>
      <c r="U85" s="22"/>
      <c r="V85" s="22"/>
    </row>
    <row r="86" spans="1:27">
      <c r="A86" s="22"/>
      <c r="B86" s="992"/>
      <c r="C86" s="986"/>
      <c r="D86" s="987"/>
      <c r="E86" s="981"/>
      <c r="F86" s="682"/>
      <c r="G86" s="997"/>
      <c r="H86" s="72" t="s">
        <v>232</v>
      </c>
      <c r="I86" s="72" t="s">
        <v>233</v>
      </c>
      <c r="J86" s="72" t="s">
        <v>234</v>
      </c>
      <c r="K86" s="72" t="s">
        <v>235</v>
      </c>
      <c r="L86" s="72" t="s">
        <v>236</v>
      </c>
      <c r="M86" s="72" t="s">
        <v>237</v>
      </c>
      <c r="N86" s="72" t="s">
        <v>238</v>
      </c>
      <c r="O86" s="72" t="s">
        <v>239</v>
      </c>
      <c r="P86" s="72" t="s">
        <v>240</v>
      </c>
      <c r="Q86" s="72" t="s">
        <v>241</v>
      </c>
      <c r="R86" s="72" t="s">
        <v>242</v>
      </c>
      <c r="S86" s="72" t="s">
        <v>243</v>
      </c>
      <c r="T86" s="22"/>
      <c r="U86" s="22"/>
      <c r="V86" s="22"/>
    </row>
    <row r="87" spans="1:27">
      <c r="A87" s="22"/>
      <c r="B87" s="992"/>
      <c r="C87" s="986"/>
      <c r="D87" s="987"/>
      <c r="E87" s="969" t="s">
        <v>481</v>
      </c>
      <c r="F87" s="1023">
        <f>SUM($H$87:$S$88)</f>
        <v>0</v>
      </c>
      <c r="G87" s="1024"/>
      <c r="H87" s="1006">
        <v>0</v>
      </c>
      <c r="I87" s="1006">
        <v>0</v>
      </c>
      <c r="J87" s="1006">
        <v>0</v>
      </c>
      <c r="K87" s="1006">
        <v>0</v>
      </c>
      <c r="L87" s="1006">
        <v>0</v>
      </c>
      <c r="M87" s="1006">
        <v>0</v>
      </c>
      <c r="N87" s="1006">
        <v>0</v>
      </c>
      <c r="O87" s="1006">
        <v>0</v>
      </c>
      <c r="P87" s="1006">
        <v>0</v>
      </c>
      <c r="Q87" s="1006">
        <v>0</v>
      </c>
      <c r="R87" s="1006">
        <v>0</v>
      </c>
      <c r="S87" s="1030">
        <v>0</v>
      </c>
      <c r="T87" s="22"/>
      <c r="U87" s="22"/>
      <c r="V87" s="22"/>
    </row>
    <row r="88" spans="1:27">
      <c r="A88" s="22"/>
      <c r="B88" s="993"/>
      <c r="C88" s="989"/>
      <c r="D88" s="990"/>
      <c r="E88" s="969"/>
      <c r="F88" s="1025"/>
      <c r="G88" s="1026"/>
      <c r="H88" s="1006"/>
      <c r="I88" s="1006"/>
      <c r="J88" s="1006"/>
      <c r="K88" s="1006"/>
      <c r="L88" s="1006"/>
      <c r="M88" s="1006"/>
      <c r="N88" s="1006"/>
      <c r="O88" s="1006"/>
      <c r="P88" s="1006"/>
      <c r="Q88" s="1006"/>
      <c r="R88" s="1006"/>
      <c r="S88" s="1030"/>
      <c r="T88" s="22"/>
      <c r="U88" s="22"/>
      <c r="V88" s="22"/>
    </row>
    <row r="89" spans="1:27">
      <c r="A89" s="22"/>
      <c r="B89" s="27"/>
      <c r="C89" s="27"/>
      <c r="D89" s="27"/>
      <c r="E89" s="27"/>
      <c r="F89" s="27"/>
      <c r="G89" s="27"/>
      <c r="H89" s="27"/>
      <c r="I89" s="27"/>
      <c r="J89" s="27"/>
      <c r="K89" s="27"/>
      <c r="L89" s="27"/>
      <c r="M89" s="27"/>
      <c r="N89" s="27"/>
      <c r="O89" s="27"/>
      <c r="P89" s="27"/>
      <c r="Q89" s="22"/>
      <c r="R89" s="22"/>
      <c r="S89" s="22"/>
      <c r="T89" s="22"/>
      <c r="U89" s="22"/>
      <c r="V89" s="22"/>
      <c r="W89" s="22"/>
      <c r="X89" s="22"/>
    </row>
    <row r="90" spans="1:27">
      <c r="A90" s="22"/>
      <c r="B90" s="27"/>
      <c r="C90" s="27"/>
      <c r="D90" s="27"/>
      <c r="E90" s="27"/>
      <c r="F90" s="27"/>
      <c r="G90" s="27"/>
      <c r="H90" s="27"/>
      <c r="I90" s="27"/>
      <c r="J90" s="27"/>
      <c r="K90" s="27"/>
      <c r="L90" s="27"/>
      <c r="M90" s="27"/>
      <c r="N90" s="27"/>
      <c r="O90" s="27"/>
      <c r="P90" s="27"/>
      <c r="Q90" s="22"/>
      <c r="R90" s="22"/>
      <c r="S90" s="22"/>
      <c r="T90" s="22"/>
      <c r="U90" s="22"/>
      <c r="V90" s="22"/>
      <c r="W90" s="22"/>
      <c r="X90" s="22"/>
    </row>
    <row r="91" spans="1:27">
      <c r="A91" s="22"/>
      <c r="B91" s="978" t="s">
        <v>492</v>
      </c>
      <c r="C91" s="978"/>
      <c r="D91" s="978"/>
      <c r="E91" s="978"/>
      <c r="F91" s="978"/>
      <c r="G91" s="978"/>
      <c r="H91" s="978"/>
      <c r="I91" s="978"/>
      <c r="J91" s="978"/>
      <c r="K91" s="978"/>
      <c r="L91" s="978"/>
      <c r="M91" s="978"/>
      <c r="N91" s="978"/>
      <c r="O91" s="978"/>
      <c r="P91" s="978"/>
      <c r="Q91" s="978"/>
      <c r="R91" s="978"/>
      <c r="S91" s="978"/>
      <c r="T91" s="978"/>
      <c r="U91" s="978"/>
      <c r="V91" s="978"/>
      <c r="W91" s="22"/>
      <c r="X91" s="22"/>
    </row>
    <row r="92" spans="1:27">
      <c r="A92" s="22"/>
      <c r="B92" s="27"/>
      <c r="C92" s="27"/>
      <c r="D92" s="27"/>
      <c r="E92" s="27"/>
      <c r="F92" s="27"/>
      <c r="G92" s="27"/>
      <c r="H92" s="27"/>
      <c r="I92" s="27"/>
      <c r="J92" s="27"/>
      <c r="K92" s="27"/>
      <c r="L92" s="27"/>
      <c r="M92" s="27"/>
      <c r="N92" s="27"/>
      <c r="O92" s="27"/>
      <c r="P92" s="27"/>
      <c r="Q92" s="22"/>
      <c r="R92" s="22"/>
      <c r="S92" s="22"/>
      <c r="T92" s="22"/>
      <c r="U92" s="22"/>
      <c r="V92" s="22"/>
      <c r="W92" s="22"/>
      <c r="X92" s="22"/>
    </row>
    <row r="93" spans="1:27" ht="14.25" customHeight="1">
      <c r="A93" s="22"/>
      <c r="B93" s="824" t="s">
        <v>493</v>
      </c>
      <c r="C93" s="824"/>
      <c r="D93" s="824"/>
      <c r="E93" s="824"/>
      <c r="F93" s="824"/>
      <c r="G93" s="824"/>
      <c r="H93" s="824"/>
      <c r="I93" s="824"/>
      <c r="J93" s="824"/>
      <c r="K93" s="824"/>
      <c r="L93" s="824"/>
      <c r="M93" s="824"/>
      <c r="N93" s="824"/>
      <c r="O93" s="824"/>
      <c r="P93" s="824"/>
      <c r="Q93" s="824"/>
      <c r="R93" s="824"/>
      <c r="S93" s="824"/>
      <c r="T93" s="824"/>
      <c r="U93" s="824"/>
      <c r="V93" s="824"/>
      <c r="W93" s="22"/>
      <c r="X93" s="22"/>
    </row>
    <row r="94" spans="1:27">
      <c r="A94" s="22"/>
      <c r="B94" s="824"/>
      <c r="C94" s="824"/>
      <c r="D94" s="824"/>
      <c r="E94" s="824"/>
      <c r="F94" s="824"/>
      <c r="G94" s="824"/>
      <c r="H94" s="824"/>
      <c r="I94" s="824"/>
      <c r="J94" s="824"/>
      <c r="K94" s="824"/>
      <c r="L94" s="824"/>
      <c r="M94" s="824"/>
      <c r="N94" s="824"/>
      <c r="O94" s="824"/>
      <c r="P94" s="824"/>
      <c r="Q94" s="824"/>
      <c r="R94" s="824"/>
      <c r="S94" s="824"/>
      <c r="T94" s="824"/>
      <c r="U94" s="824"/>
      <c r="V94" s="824"/>
      <c r="W94" s="22"/>
      <c r="X94" s="22"/>
    </row>
    <row r="95" spans="1:27">
      <c r="A95" s="22"/>
      <c r="B95" s="22"/>
      <c r="C95" s="22"/>
      <c r="D95" s="22"/>
      <c r="E95" s="22"/>
      <c r="F95" s="22"/>
      <c r="G95" s="22"/>
      <c r="H95" s="22"/>
      <c r="I95" s="22"/>
      <c r="J95" s="22"/>
      <c r="K95" s="22"/>
      <c r="L95" s="22"/>
      <c r="M95" s="22"/>
      <c r="N95" s="22"/>
      <c r="O95" s="22"/>
      <c r="P95" s="22"/>
      <c r="Q95" s="22"/>
      <c r="R95" s="22"/>
      <c r="S95" s="22"/>
      <c r="T95" s="22"/>
      <c r="U95" s="22"/>
      <c r="V95" s="22"/>
      <c r="W95" s="22"/>
      <c r="X95" s="22"/>
    </row>
    <row r="96" spans="1:27" ht="14.15" customHeight="1">
      <c r="A96" s="22"/>
      <c r="B96" s="998" t="s">
        <v>494</v>
      </c>
      <c r="C96" s="999"/>
      <c r="D96" s="1000"/>
      <c r="E96" s="980" t="s">
        <v>134</v>
      </c>
      <c r="F96" s="979" t="s">
        <v>75</v>
      </c>
      <c r="G96" s="971" t="s">
        <v>491</v>
      </c>
      <c r="H96" s="972"/>
      <c r="I96" s="972"/>
      <c r="J96" s="972"/>
      <c r="K96" s="972"/>
      <c r="L96" s="972"/>
      <c r="M96" s="972"/>
      <c r="N96" s="972"/>
      <c r="O96" s="972"/>
      <c r="P96" s="972"/>
      <c r="Q96" s="972"/>
      <c r="R96" s="973"/>
      <c r="S96" s="22"/>
      <c r="T96" s="22"/>
      <c r="U96" s="22"/>
      <c r="V96" s="22"/>
      <c r="W96" s="22"/>
      <c r="X96" s="22"/>
    </row>
    <row r="97" spans="1:24">
      <c r="A97" s="22"/>
      <c r="B97" s="1001"/>
      <c r="C97" s="1002"/>
      <c r="D97" s="1003"/>
      <c r="E97" s="981"/>
      <c r="F97" s="726"/>
      <c r="G97" s="974"/>
      <c r="H97" s="975"/>
      <c r="I97" s="975"/>
      <c r="J97" s="975"/>
      <c r="K97" s="975"/>
      <c r="L97" s="975"/>
      <c r="M97" s="975"/>
      <c r="N97" s="975"/>
      <c r="O97" s="975"/>
      <c r="P97" s="975"/>
      <c r="Q97" s="975"/>
      <c r="R97" s="976"/>
      <c r="S97" s="22"/>
      <c r="T97" s="22"/>
      <c r="U97" s="22"/>
      <c r="V97" s="22"/>
      <c r="W97" s="22"/>
      <c r="X97" s="22"/>
    </row>
    <row r="98" spans="1:24" ht="15" customHeight="1">
      <c r="A98" s="20"/>
      <c r="B98" s="1001"/>
      <c r="C98" s="1002"/>
      <c r="D98" s="1003"/>
      <c r="E98" s="981"/>
      <c r="F98" s="726"/>
      <c r="G98" s="81">
        <f>Calc!$J$6</f>
        <v>2021</v>
      </c>
      <c r="H98" s="81">
        <f>Calc!$J$7</f>
        <v>2022</v>
      </c>
      <c r="I98" s="81">
        <f>Calc!$J$8</f>
        <v>2023</v>
      </c>
      <c r="J98" s="81">
        <f>Calc!$J$9</f>
        <v>2024</v>
      </c>
      <c r="K98" s="81">
        <f>Calc!$J$10</f>
        <v>2025</v>
      </c>
      <c r="L98" s="81" t="str">
        <f>Calc!$J$11</f>
        <v/>
      </c>
      <c r="M98" s="81" t="str">
        <f>Calc!$J$12</f>
        <v/>
      </c>
      <c r="N98" s="81" t="str">
        <f>Calc!$J$13</f>
        <v/>
      </c>
      <c r="O98" s="81" t="str">
        <f>Calc!$J$14</f>
        <v/>
      </c>
      <c r="P98" s="81" t="str">
        <f>Calc!$J$15</f>
        <v/>
      </c>
      <c r="Q98" s="81" t="str">
        <f>Calc!$J$16</f>
        <v/>
      </c>
      <c r="R98" s="81" t="str">
        <f>Calc!$J$17</f>
        <v/>
      </c>
      <c r="S98" s="79"/>
      <c r="T98" s="79"/>
      <c r="U98" s="79"/>
    </row>
    <row r="99" spans="1:24" ht="14.25" customHeight="1">
      <c r="A99" s="50"/>
      <c r="B99" s="1004"/>
      <c r="C99" s="1005"/>
      <c r="D99" s="809"/>
      <c r="E99" s="981"/>
      <c r="F99" s="726"/>
      <c r="G99" s="72" t="s">
        <v>232</v>
      </c>
      <c r="H99" s="72" t="s">
        <v>233</v>
      </c>
      <c r="I99" s="72" t="s">
        <v>234</v>
      </c>
      <c r="J99" s="72" t="s">
        <v>235</v>
      </c>
      <c r="K99" s="72" t="s">
        <v>236</v>
      </c>
      <c r="L99" s="72" t="s">
        <v>237</v>
      </c>
      <c r="M99" s="72" t="s">
        <v>238</v>
      </c>
      <c r="N99" s="72" t="s">
        <v>239</v>
      </c>
      <c r="O99" s="72" t="s">
        <v>240</v>
      </c>
      <c r="P99" s="72" t="s">
        <v>241</v>
      </c>
      <c r="Q99" s="72" t="s">
        <v>242</v>
      </c>
      <c r="R99" s="72" t="s">
        <v>243</v>
      </c>
    </row>
    <row r="100" spans="1:24" ht="14.25" customHeight="1">
      <c r="A100" s="50"/>
      <c r="B100" s="913" t="s">
        <v>495</v>
      </c>
      <c r="C100" s="914"/>
      <c r="D100" s="915"/>
      <c r="E100" s="969" t="s">
        <v>481</v>
      </c>
      <c r="F100" s="970">
        <f>SUM($G$100:$R$101)</f>
        <v>0</v>
      </c>
      <c r="G100" s="966">
        <v>0</v>
      </c>
      <c r="H100" s="966">
        <v>0</v>
      </c>
      <c r="I100" s="966">
        <v>0</v>
      </c>
      <c r="J100" s="966">
        <v>0</v>
      </c>
      <c r="K100" s="966">
        <v>0</v>
      </c>
      <c r="L100" s="966">
        <v>0</v>
      </c>
      <c r="M100" s="966">
        <v>0</v>
      </c>
      <c r="N100" s="966">
        <v>0</v>
      </c>
      <c r="O100" s="966">
        <v>0</v>
      </c>
      <c r="P100" s="966">
        <v>0</v>
      </c>
      <c r="Q100" s="966">
        <v>0</v>
      </c>
      <c r="R100" s="966">
        <v>0</v>
      </c>
    </row>
    <row r="101" spans="1:24" ht="14.25" customHeight="1">
      <c r="A101" s="50"/>
      <c r="B101" s="916"/>
      <c r="C101" s="917"/>
      <c r="D101" s="918"/>
      <c r="E101" s="969"/>
      <c r="F101" s="970"/>
      <c r="G101" s="967"/>
      <c r="H101" s="967"/>
      <c r="I101" s="967"/>
      <c r="J101" s="967"/>
      <c r="K101" s="967"/>
      <c r="L101" s="967"/>
      <c r="M101" s="967"/>
      <c r="N101" s="967"/>
      <c r="O101" s="967"/>
      <c r="P101" s="967"/>
      <c r="Q101" s="967"/>
      <c r="R101" s="967"/>
    </row>
    <row r="102" spans="1:24" ht="14.25" customHeight="1">
      <c r="A102" s="50"/>
      <c r="B102" s="913" t="s">
        <v>496</v>
      </c>
      <c r="C102" s="914"/>
      <c r="D102" s="915"/>
      <c r="E102" s="969" t="s">
        <v>481</v>
      </c>
      <c r="F102" s="970">
        <f>SUM($G$102:$R$103)</f>
        <v>0</v>
      </c>
      <c r="G102" s="966">
        <v>0</v>
      </c>
      <c r="H102" s="966">
        <v>0</v>
      </c>
      <c r="I102" s="966">
        <v>0</v>
      </c>
      <c r="J102" s="966">
        <v>0</v>
      </c>
      <c r="K102" s="966">
        <v>0</v>
      </c>
      <c r="L102" s="966">
        <v>0</v>
      </c>
      <c r="M102" s="966">
        <v>0</v>
      </c>
      <c r="N102" s="966">
        <v>0</v>
      </c>
      <c r="O102" s="966">
        <v>0</v>
      </c>
      <c r="P102" s="966">
        <v>0</v>
      </c>
      <c r="Q102" s="966">
        <v>0</v>
      </c>
      <c r="R102" s="966">
        <v>0</v>
      </c>
    </row>
    <row r="103" spans="1:24" ht="14.25" customHeight="1">
      <c r="A103" s="50"/>
      <c r="B103" s="916"/>
      <c r="C103" s="917"/>
      <c r="D103" s="918"/>
      <c r="E103" s="969"/>
      <c r="F103" s="970"/>
      <c r="G103" s="967"/>
      <c r="H103" s="967"/>
      <c r="I103" s="967"/>
      <c r="J103" s="967"/>
      <c r="K103" s="967"/>
      <c r="L103" s="967"/>
      <c r="M103" s="967"/>
      <c r="N103" s="967"/>
      <c r="O103" s="967"/>
      <c r="P103" s="967"/>
      <c r="Q103" s="967"/>
      <c r="R103" s="967"/>
    </row>
    <row r="104" spans="1:24" ht="14.25" customHeight="1">
      <c r="A104" s="50"/>
      <c r="B104" s="913" t="s">
        <v>497</v>
      </c>
      <c r="C104" s="914"/>
      <c r="D104" s="915"/>
      <c r="E104" s="969" t="s">
        <v>498</v>
      </c>
      <c r="F104" s="970">
        <f>SUM($G$104:$R$105)</f>
        <v>0</v>
      </c>
      <c r="G104" s="966">
        <v>0</v>
      </c>
      <c r="H104" s="966">
        <v>0</v>
      </c>
      <c r="I104" s="966">
        <v>0</v>
      </c>
      <c r="J104" s="966">
        <v>0</v>
      </c>
      <c r="K104" s="966">
        <v>0</v>
      </c>
      <c r="L104" s="966">
        <v>0</v>
      </c>
      <c r="M104" s="966">
        <v>0</v>
      </c>
      <c r="N104" s="966">
        <v>0</v>
      </c>
      <c r="O104" s="966">
        <v>0</v>
      </c>
      <c r="P104" s="966">
        <v>0</v>
      </c>
      <c r="Q104" s="966">
        <v>0</v>
      </c>
      <c r="R104" s="966">
        <v>0</v>
      </c>
    </row>
    <row r="105" spans="1:24" ht="14.25" customHeight="1">
      <c r="A105" s="50"/>
      <c r="B105" s="916"/>
      <c r="C105" s="917"/>
      <c r="D105" s="918"/>
      <c r="E105" s="969"/>
      <c r="F105" s="970"/>
      <c r="G105" s="967"/>
      <c r="H105" s="967"/>
      <c r="I105" s="967"/>
      <c r="J105" s="967"/>
      <c r="K105" s="967"/>
      <c r="L105" s="967"/>
      <c r="M105" s="967"/>
      <c r="N105" s="967"/>
      <c r="O105" s="967"/>
      <c r="P105" s="967"/>
      <c r="Q105" s="967"/>
      <c r="R105" s="967"/>
    </row>
    <row r="106" spans="1:24" ht="14.25" customHeight="1">
      <c r="A106" s="50"/>
      <c r="B106" s="50"/>
      <c r="C106" s="50"/>
      <c r="D106" s="50"/>
      <c r="E106" s="50"/>
      <c r="F106" s="50"/>
      <c r="G106" s="50"/>
      <c r="H106" s="50"/>
      <c r="I106" s="50"/>
      <c r="J106" s="50"/>
      <c r="K106" s="50"/>
      <c r="L106" s="50"/>
      <c r="M106" s="50"/>
      <c r="N106" s="50"/>
      <c r="O106" s="50"/>
      <c r="P106" s="50"/>
      <c r="Q106" s="50"/>
      <c r="R106" s="50"/>
    </row>
    <row r="107" spans="1:24" ht="14.25" customHeight="1">
      <c r="A107" s="50"/>
      <c r="B107" s="50"/>
      <c r="C107" s="50"/>
      <c r="D107" s="50"/>
      <c r="E107" s="50"/>
      <c r="F107" s="50"/>
      <c r="G107" s="50"/>
      <c r="H107" s="50"/>
      <c r="I107" s="50"/>
      <c r="J107" s="50"/>
      <c r="K107" s="50"/>
      <c r="L107" s="50"/>
      <c r="M107" s="50"/>
      <c r="N107" s="50"/>
      <c r="O107" s="50"/>
      <c r="P107" s="50"/>
      <c r="Q107" s="50"/>
      <c r="R107" s="50"/>
    </row>
    <row r="108" spans="1:24" ht="14.25" customHeight="1">
      <c r="A108" s="50"/>
      <c r="B108" s="50"/>
      <c r="C108" s="50"/>
      <c r="D108" s="50"/>
      <c r="E108" s="50"/>
      <c r="F108" s="50"/>
      <c r="G108" s="50"/>
      <c r="H108" s="50"/>
      <c r="I108" s="50"/>
      <c r="J108" s="50"/>
      <c r="K108" s="50"/>
      <c r="L108" s="50"/>
      <c r="M108" s="50"/>
      <c r="N108" s="50"/>
      <c r="O108" s="50"/>
      <c r="P108" s="50"/>
      <c r="Q108" s="50"/>
      <c r="R108" s="50"/>
    </row>
    <row r="109" spans="1:24" ht="14.25" customHeight="1">
      <c r="A109" s="50"/>
      <c r="B109" s="982" t="s">
        <v>499</v>
      </c>
      <c r="C109" s="983"/>
      <c r="D109" s="984"/>
      <c r="E109" s="980" t="s">
        <v>134</v>
      </c>
      <c r="F109" s="979" t="s">
        <v>75</v>
      </c>
      <c r="G109" s="971" t="s">
        <v>491</v>
      </c>
      <c r="H109" s="972"/>
      <c r="I109" s="972"/>
      <c r="J109" s="972"/>
      <c r="K109" s="972"/>
      <c r="L109" s="972"/>
      <c r="M109" s="972"/>
      <c r="N109" s="972"/>
      <c r="O109" s="972"/>
      <c r="P109" s="972"/>
      <c r="Q109" s="972"/>
      <c r="R109" s="973"/>
    </row>
    <row r="110" spans="1:24" ht="14.25" customHeight="1">
      <c r="A110" s="50"/>
      <c r="B110" s="985"/>
      <c r="C110" s="986"/>
      <c r="D110" s="987"/>
      <c r="E110" s="981"/>
      <c r="F110" s="726"/>
      <c r="G110" s="974"/>
      <c r="H110" s="975"/>
      <c r="I110" s="975"/>
      <c r="J110" s="975"/>
      <c r="K110" s="975"/>
      <c r="L110" s="975"/>
      <c r="M110" s="975"/>
      <c r="N110" s="975"/>
      <c r="O110" s="975"/>
      <c r="P110" s="975"/>
      <c r="Q110" s="975"/>
      <c r="R110" s="976"/>
    </row>
    <row r="111" spans="1:24" ht="14.25" customHeight="1">
      <c r="A111" s="50"/>
      <c r="B111" s="985"/>
      <c r="C111" s="986"/>
      <c r="D111" s="987"/>
      <c r="E111" s="981"/>
      <c r="F111" s="726"/>
      <c r="G111" s="81">
        <f>Calc!$J$6</f>
        <v>2021</v>
      </c>
      <c r="H111" s="81">
        <f>Calc!$J$7</f>
        <v>2022</v>
      </c>
      <c r="I111" s="81">
        <f>Calc!$J$8</f>
        <v>2023</v>
      </c>
      <c r="J111" s="81">
        <f>Calc!$J$9</f>
        <v>2024</v>
      </c>
      <c r="K111" s="81">
        <f>Calc!$J$10</f>
        <v>2025</v>
      </c>
      <c r="L111" s="81" t="str">
        <f>Calc!$J$11</f>
        <v/>
      </c>
      <c r="M111" s="81" t="str">
        <f>Calc!$J$12</f>
        <v/>
      </c>
      <c r="N111" s="81" t="str">
        <f>Calc!$J$13</f>
        <v/>
      </c>
      <c r="O111" s="81" t="str">
        <f>Calc!$J$14</f>
        <v/>
      </c>
      <c r="P111" s="81" t="str">
        <f>Calc!$J$15</f>
        <v/>
      </c>
      <c r="Q111" s="81" t="str">
        <f>Calc!$J$16</f>
        <v/>
      </c>
      <c r="R111" s="81" t="str">
        <f>Calc!$J$17</f>
        <v/>
      </c>
    </row>
    <row r="112" spans="1:24" ht="14.25" customHeight="1">
      <c r="A112" s="50"/>
      <c r="B112" s="988"/>
      <c r="C112" s="989"/>
      <c r="D112" s="990"/>
      <c r="E112" s="981"/>
      <c r="F112" s="726"/>
      <c r="G112" s="74" t="s">
        <v>232</v>
      </c>
      <c r="H112" s="74" t="s">
        <v>233</v>
      </c>
      <c r="I112" s="74" t="s">
        <v>234</v>
      </c>
      <c r="J112" s="74" t="s">
        <v>235</v>
      </c>
      <c r="K112" s="74" t="s">
        <v>236</v>
      </c>
      <c r="L112" s="74" t="s">
        <v>237</v>
      </c>
      <c r="M112" s="74" t="s">
        <v>238</v>
      </c>
      <c r="N112" s="74" t="s">
        <v>239</v>
      </c>
      <c r="O112" s="74" t="s">
        <v>240</v>
      </c>
      <c r="P112" s="74" t="s">
        <v>241</v>
      </c>
      <c r="Q112" s="74" t="s">
        <v>242</v>
      </c>
      <c r="R112" s="74" t="s">
        <v>243</v>
      </c>
    </row>
    <row r="113" spans="1:18" ht="14.25" customHeight="1">
      <c r="A113" s="50"/>
      <c r="B113" s="1020" t="s">
        <v>500</v>
      </c>
      <c r="C113" s="1020"/>
      <c r="D113" s="1020"/>
      <c r="E113" s="1021" t="s">
        <v>481</v>
      </c>
      <c r="F113" s="970">
        <f>SUM($G$113:$R$114)</f>
        <v>0</v>
      </c>
      <c r="G113" s="966">
        <v>0</v>
      </c>
      <c r="H113" s="966">
        <v>0</v>
      </c>
      <c r="I113" s="966">
        <v>0</v>
      </c>
      <c r="J113" s="966">
        <v>0</v>
      </c>
      <c r="K113" s="966">
        <v>0</v>
      </c>
      <c r="L113" s="966">
        <v>0</v>
      </c>
      <c r="M113" s="966">
        <v>0</v>
      </c>
      <c r="N113" s="966">
        <v>0</v>
      </c>
      <c r="O113" s="966">
        <v>0</v>
      </c>
      <c r="P113" s="966">
        <v>0</v>
      </c>
      <c r="Q113" s="966">
        <v>0</v>
      </c>
      <c r="R113" s="966">
        <v>0</v>
      </c>
    </row>
    <row r="114" spans="1:18" ht="14.25" customHeight="1">
      <c r="A114" s="50"/>
      <c r="B114" s="1020"/>
      <c r="C114" s="1020"/>
      <c r="D114" s="1020"/>
      <c r="E114" s="1021"/>
      <c r="F114" s="970"/>
      <c r="G114" s="967"/>
      <c r="H114" s="967"/>
      <c r="I114" s="967"/>
      <c r="J114" s="967"/>
      <c r="K114" s="967"/>
      <c r="L114" s="967"/>
      <c r="M114" s="967"/>
      <c r="N114" s="967"/>
      <c r="O114" s="967"/>
      <c r="P114" s="967"/>
      <c r="Q114" s="967"/>
      <c r="R114" s="967"/>
    </row>
    <row r="115" spans="1:18" ht="14.25" customHeight="1">
      <c r="A115" s="50"/>
      <c r="B115" s="1020" t="s">
        <v>501</v>
      </c>
      <c r="C115" s="1020"/>
      <c r="D115" s="1020"/>
      <c r="E115" s="1021" t="s">
        <v>481</v>
      </c>
      <c r="F115" s="970">
        <f>SUM($G$115:$R$116)</f>
        <v>0</v>
      </c>
      <c r="G115" s="966">
        <v>0</v>
      </c>
      <c r="H115" s="966">
        <v>0</v>
      </c>
      <c r="I115" s="966">
        <v>0</v>
      </c>
      <c r="J115" s="966">
        <v>0</v>
      </c>
      <c r="K115" s="966">
        <v>0</v>
      </c>
      <c r="L115" s="966">
        <v>0</v>
      </c>
      <c r="M115" s="966">
        <v>0</v>
      </c>
      <c r="N115" s="966">
        <v>0</v>
      </c>
      <c r="O115" s="966">
        <v>0</v>
      </c>
      <c r="P115" s="966">
        <v>0</v>
      </c>
      <c r="Q115" s="966">
        <v>0</v>
      </c>
      <c r="R115" s="966">
        <v>0</v>
      </c>
    </row>
    <row r="116" spans="1:18">
      <c r="A116" s="50"/>
      <c r="B116" s="1020"/>
      <c r="C116" s="1020"/>
      <c r="D116" s="1020"/>
      <c r="E116" s="1021"/>
      <c r="F116" s="970"/>
      <c r="G116" s="967"/>
      <c r="H116" s="967"/>
      <c r="I116" s="967"/>
      <c r="J116" s="967"/>
      <c r="K116" s="967"/>
      <c r="L116" s="967"/>
      <c r="M116" s="967"/>
      <c r="N116" s="967"/>
      <c r="O116" s="967"/>
      <c r="P116" s="967"/>
      <c r="Q116" s="967"/>
      <c r="R116" s="967"/>
    </row>
    <row r="117" spans="1:18" ht="14.25" customHeight="1">
      <c r="A117" s="50"/>
      <c r="B117" s="1020" t="s">
        <v>502</v>
      </c>
      <c r="C117" s="1020"/>
      <c r="D117" s="1020"/>
      <c r="E117" s="1021" t="s">
        <v>481</v>
      </c>
      <c r="F117" s="970">
        <f>SUM($G$117:$R$118)</f>
        <v>0</v>
      </c>
      <c r="G117" s="966">
        <v>0</v>
      </c>
      <c r="H117" s="966">
        <v>0</v>
      </c>
      <c r="I117" s="966">
        <v>0</v>
      </c>
      <c r="J117" s="966">
        <v>0</v>
      </c>
      <c r="K117" s="966">
        <v>0</v>
      </c>
      <c r="L117" s="966">
        <v>0</v>
      </c>
      <c r="M117" s="966">
        <v>0</v>
      </c>
      <c r="N117" s="966">
        <v>0</v>
      </c>
      <c r="O117" s="966">
        <v>0</v>
      </c>
      <c r="P117" s="966">
        <v>0</v>
      </c>
      <c r="Q117" s="966">
        <v>0</v>
      </c>
      <c r="R117" s="966">
        <v>0</v>
      </c>
    </row>
    <row r="118" spans="1:18" ht="14.25" customHeight="1">
      <c r="A118" s="50"/>
      <c r="B118" s="1020"/>
      <c r="C118" s="1020"/>
      <c r="D118" s="1020"/>
      <c r="E118" s="1021"/>
      <c r="F118" s="970"/>
      <c r="G118" s="967"/>
      <c r="H118" s="967"/>
      <c r="I118" s="967"/>
      <c r="J118" s="967"/>
      <c r="K118" s="967"/>
      <c r="L118" s="967"/>
      <c r="M118" s="967"/>
      <c r="N118" s="967"/>
      <c r="O118" s="967"/>
      <c r="P118" s="967"/>
      <c r="Q118" s="967"/>
      <c r="R118" s="967"/>
    </row>
    <row r="119" spans="1:18" ht="14.25" customHeight="1">
      <c r="A119" s="50"/>
      <c r="B119" s="1020" t="s">
        <v>503</v>
      </c>
      <c r="C119" s="1020"/>
      <c r="D119" s="1020"/>
      <c r="E119" s="1021" t="s">
        <v>481</v>
      </c>
      <c r="F119" s="970">
        <f>SUM($G$119:$R$120)</f>
        <v>0</v>
      </c>
      <c r="G119" s="966">
        <v>0</v>
      </c>
      <c r="H119" s="966">
        <v>0</v>
      </c>
      <c r="I119" s="966">
        <v>0</v>
      </c>
      <c r="J119" s="966">
        <v>0</v>
      </c>
      <c r="K119" s="966">
        <v>0</v>
      </c>
      <c r="L119" s="966">
        <v>0</v>
      </c>
      <c r="M119" s="966">
        <v>0</v>
      </c>
      <c r="N119" s="966">
        <v>0</v>
      </c>
      <c r="O119" s="966">
        <v>0</v>
      </c>
      <c r="P119" s="966">
        <v>0</v>
      </c>
      <c r="Q119" s="966">
        <v>0</v>
      </c>
      <c r="R119" s="966">
        <v>0</v>
      </c>
    </row>
    <row r="120" spans="1:18" ht="14.25" customHeight="1">
      <c r="A120" s="50"/>
      <c r="B120" s="1020"/>
      <c r="C120" s="1020"/>
      <c r="D120" s="1020"/>
      <c r="E120" s="1021"/>
      <c r="F120" s="970"/>
      <c r="G120" s="967"/>
      <c r="H120" s="967"/>
      <c r="I120" s="967"/>
      <c r="J120" s="967"/>
      <c r="K120" s="967"/>
      <c r="L120" s="967"/>
      <c r="M120" s="967"/>
      <c r="N120" s="967"/>
      <c r="O120" s="967"/>
      <c r="P120" s="967"/>
      <c r="Q120" s="967"/>
      <c r="R120" s="967"/>
    </row>
    <row r="121" spans="1:18" ht="14.25" customHeight="1">
      <c r="A121" s="50"/>
      <c r="B121" s="1020" t="s">
        <v>504</v>
      </c>
      <c r="C121" s="1020"/>
      <c r="D121" s="1020"/>
      <c r="E121" s="1021" t="s">
        <v>481</v>
      </c>
      <c r="F121" s="970">
        <f>SUM($G$121:$R$122)</f>
        <v>0</v>
      </c>
      <c r="G121" s="966">
        <v>0</v>
      </c>
      <c r="H121" s="966">
        <v>0</v>
      </c>
      <c r="I121" s="966">
        <v>0</v>
      </c>
      <c r="J121" s="966">
        <v>0</v>
      </c>
      <c r="K121" s="966">
        <v>0</v>
      </c>
      <c r="L121" s="966">
        <v>0</v>
      </c>
      <c r="M121" s="966">
        <v>0</v>
      </c>
      <c r="N121" s="966">
        <v>0</v>
      </c>
      <c r="O121" s="966">
        <v>0</v>
      </c>
      <c r="P121" s="966">
        <v>0</v>
      </c>
      <c r="Q121" s="966">
        <v>0</v>
      </c>
      <c r="R121" s="966">
        <v>0</v>
      </c>
    </row>
    <row r="122" spans="1:18" ht="14.25" customHeight="1">
      <c r="A122" s="50"/>
      <c r="B122" s="1020"/>
      <c r="C122" s="1020"/>
      <c r="D122" s="1020"/>
      <c r="E122" s="1021"/>
      <c r="F122" s="970"/>
      <c r="G122" s="967"/>
      <c r="H122" s="967"/>
      <c r="I122" s="967"/>
      <c r="J122" s="967"/>
      <c r="K122" s="967"/>
      <c r="L122" s="967"/>
      <c r="M122" s="967"/>
      <c r="N122" s="967"/>
      <c r="O122" s="967"/>
      <c r="P122" s="967"/>
      <c r="Q122" s="967"/>
      <c r="R122" s="967"/>
    </row>
    <row r="123" spans="1:18" ht="14.25" customHeight="1">
      <c r="A123" s="50"/>
      <c r="B123" s="1020" t="s">
        <v>505</v>
      </c>
      <c r="C123" s="1020"/>
      <c r="D123" s="1020"/>
      <c r="E123" s="1021" t="s">
        <v>481</v>
      </c>
      <c r="F123" s="970">
        <f>SUM($G$123:$R$124)</f>
        <v>0</v>
      </c>
      <c r="G123" s="966">
        <v>0</v>
      </c>
      <c r="H123" s="966">
        <v>0</v>
      </c>
      <c r="I123" s="966">
        <v>0</v>
      </c>
      <c r="J123" s="966">
        <v>0</v>
      </c>
      <c r="K123" s="966">
        <v>0</v>
      </c>
      <c r="L123" s="966">
        <v>0</v>
      </c>
      <c r="M123" s="966">
        <v>0</v>
      </c>
      <c r="N123" s="966">
        <v>0</v>
      </c>
      <c r="O123" s="966">
        <v>0</v>
      </c>
      <c r="P123" s="966">
        <v>0</v>
      </c>
      <c r="Q123" s="966">
        <v>0</v>
      </c>
      <c r="R123" s="966">
        <v>0</v>
      </c>
    </row>
    <row r="124" spans="1:18" ht="14.25" customHeight="1">
      <c r="A124" s="50"/>
      <c r="B124" s="1020"/>
      <c r="C124" s="1020"/>
      <c r="D124" s="1020"/>
      <c r="E124" s="1021"/>
      <c r="F124" s="970"/>
      <c r="G124" s="967"/>
      <c r="H124" s="967"/>
      <c r="I124" s="967"/>
      <c r="J124" s="967"/>
      <c r="K124" s="967"/>
      <c r="L124" s="967"/>
      <c r="M124" s="967"/>
      <c r="N124" s="967"/>
      <c r="O124" s="967"/>
      <c r="P124" s="967"/>
      <c r="Q124" s="967"/>
      <c r="R124" s="967"/>
    </row>
    <row r="125" spans="1:18" ht="14.25" customHeight="1">
      <c r="A125" s="50"/>
      <c r="B125" s="1020" t="s">
        <v>506</v>
      </c>
      <c r="C125" s="1020"/>
      <c r="D125" s="1020"/>
      <c r="E125" s="1021" t="s">
        <v>481</v>
      </c>
      <c r="F125" s="970">
        <f>SUM($G$125:$R$126)</f>
        <v>0</v>
      </c>
      <c r="G125" s="966">
        <v>0</v>
      </c>
      <c r="H125" s="966">
        <v>0</v>
      </c>
      <c r="I125" s="966">
        <v>0</v>
      </c>
      <c r="J125" s="966">
        <v>0</v>
      </c>
      <c r="K125" s="966">
        <v>0</v>
      </c>
      <c r="L125" s="966">
        <v>0</v>
      </c>
      <c r="M125" s="966">
        <v>0</v>
      </c>
      <c r="N125" s="966">
        <v>0</v>
      </c>
      <c r="O125" s="966">
        <v>0</v>
      </c>
      <c r="P125" s="966">
        <v>0</v>
      </c>
      <c r="Q125" s="966">
        <v>0</v>
      </c>
      <c r="R125" s="966">
        <v>0</v>
      </c>
    </row>
    <row r="126" spans="1:18" ht="14.25" customHeight="1">
      <c r="A126" s="50"/>
      <c r="B126" s="1020"/>
      <c r="C126" s="1020"/>
      <c r="D126" s="1020"/>
      <c r="E126" s="1021"/>
      <c r="F126" s="970"/>
      <c r="G126" s="967"/>
      <c r="H126" s="967"/>
      <c r="I126" s="967"/>
      <c r="J126" s="967"/>
      <c r="K126" s="967"/>
      <c r="L126" s="967"/>
      <c r="M126" s="967"/>
      <c r="N126" s="967"/>
      <c r="O126" s="967"/>
      <c r="P126" s="967"/>
      <c r="Q126" s="967"/>
      <c r="R126" s="967"/>
    </row>
    <row r="127" spans="1:18" ht="14.25" customHeight="1">
      <c r="A127" s="50"/>
      <c r="B127" s="961"/>
      <c r="C127" s="962"/>
      <c r="D127" s="962"/>
      <c r="E127" s="962"/>
      <c r="F127" s="962"/>
      <c r="G127" s="962"/>
      <c r="H127" s="962"/>
      <c r="I127" s="962"/>
      <c r="J127" s="962"/>
      <c r="K127" s="962"/>
      <c r="L127" s="962"/>
      <c r="M127" s="962"/>
      <c r="N127" s="962"/>
      <c r="O127" s="962"/>
      <c r="P127" s="962"/>
      <c r="Q127" s="962"/>
      <c r="R127" s="963"/>
    </row>
    <row r="128" spans="1:18">
      <c r="A128" s="50"/>
      <c r="B128" s="964" t="s">
        <v>507</v>
      </c>
      <c r="C128" s="964"/>
      <c r="D128" s="964"/>
      <c r="E128" s="964"/>
      <c r="F128" s="965"/>
      <c r="G128" s="965"/>
      <c r="H128" s="965"/>
      <c r="I128" s="965"/>
      <c r="J128" s="965"/>
      <c r="K128" s="965"/>
      <c r="L128" s="965"/>
      <c r="M128" s="965"/>
      <c r="N128" s="965"/>
      <c r="O128" s="965"/>
      <c r="P128" s="965"/>
      <c r="Q128" s="965"/>
      <c r="R128" s="965"/>
    </row>
    <row r="129" spans="1:23">
      <c r="A129" s="50"/>
      <c r="B129" s="964"/>
      <c r="C129" s="964"/>
      <c r="D129" s="964"/>
      <c r="E129" s="964"/>
      <c r="F129" s="965"/>
      <c r="G129" s="965"/>
      <c r="H129" s="965"/>
      <c r="I129" s="965"/>
      <c r="J129" s="965"/>
      <c r="K129" s="965"/>
      <c r="L129" s="965"/>
      <c r="M129" s="965"/>
      <c r="N129" s="965"/>
      <c r="O129" s="965"/>
      <c r="P129" s="965"/>
      <c r="Q129" s="965"/>
      <c r="R129" s="965"/>
    </row>
    <row r="130" spans="1:23">
      <c r="A130" s="50"/>
      <c r="B130" s="964"/>
      <c r="C130" s="964"/>
      <c r="D130" s="964"/>
      <c r="E130" s="964"/>
      <c r="F130" s="965"/>
      <c r="G130" s="965"/>
      <c r="H130" s="965"/>
      <c r="I130" s="965"/>
      <c r="J130" s="965"/>
      <c r="K130" s="965"/>
      <c r="L130" s="965"/>
      <c r="M130" s="965"/>
      <c r="N130" s="965"/>
      <c r="O130" s="965"/>
      <c r="P130" s="965"/>
      <c r="Q130" s="965"/>
      <c r="R130" s="965"/>
    </row>
    <row r="131" spans="1:23">
      <c r="A131" s="50"/>
      <c r="B131" s="964"/>
      <c r="C131" s="964"/>
      <c r="D131" s="964"/>
      <c r="E131" s="964"/>
      <c r="F131" s="965"/>
      <c r="G131" s="965"/>
      <c r="H131" s="965"/>
      <c r="I131" s="965"/>
      <c r="J131" s="965"/>
      <c r="K131" s="965"/>
      <c r="L131" s="965"/>
      <c r="M131" s="965"/>
      <c r="N131" s="965"/>
      <c r="O131" s="965"/>
      <c r="P131" s="965"/>
      <c r="Q131" s="965"/>
      <c r="R131" s="965"/>
    </row>
    <row r="134" spans="1:23" ht="15.5">
      <c r="A134" s="50"/>
      <c r="B134" s="50"/>
      <c r="C134" s="50"/>
      <c r="D134" s="50"/>
      <c r="E134" s="50"/>
      <c r="F134" s="50"/>
      <c r="G134" s="50"/>
      <c r="H134" s="50"/>
      <c r="I134" s="20"/>
      <c r="J134" s="20"/>
      <c r="K134" s="20"/>
      <c r="L134" s="50"/>
      <c r="M134" s="20"/>
      <c r="N134" s="50"/>
      <c r="O134" s="50"/>
      <c r="P134" s="50"/>
      <c r="Q134" s="50"/>
      <c r="R134" s="50"/>
    </row>
    <row r="135" spans="1:23" ht="14.15" customHeight="1">
      <c r="A135" s="50"/>
      <c r="B135" s="982" t="s">
        <v>508</v>
      </c>
      <c r="C135" s="983"/>
      <c r="D135" s="984"/>
      <c r="E135" s="980" t="s">
        <v>134</v>
      </c>
      <c r="F135" s="979" t="s">
        <v>75</v>
      </c>
      <c r="G135" s="971" t="s">
        <v>491</v>
      </c>
      <c r="H135" s="972"/>
      <c r="I135" s="972"/>
      <c r="J135" s="972"/>
      <c r="K135" s="972"/>
      <c r="L135" s="972"/>
      <c r="M135" s="972"/>
      <c r="N135" s="972"/>
      <c r="O135" s="972"/>
      <c r="P135" s="972"/>
      <c r="Q135" s="972"/>
      <c r="R135" s="973"/>
    </row>
    <row r="136" spans="1:23">
      <c r="A136" s="50"/>
      <c r="B136" s="985"/>
      <c r="C136" s="986"/>
      <c r="D136" s="987"/>
      <c r="E136" s="981"/>
      <c r="F136" s="726"/>
      <c r="G136" s="974"/>
      <c r="H136" s="975"/>
      <c r="I136" s="975"/>
      <c r="J136" s="975"/>
      <c r="K136" s="975"/>
      <c r="L136" s="975"/>
      <c r="M136" s="975"/>
      <c r="N136" s="975"/>
      <c r="O136" s="975"/>
      <c r="P136" s="975"/>
      <c r="Q136" s="975"/>
      <c r="R136" s="976"/>
    </row>
    <row r="137" spans="1:23" ht="15" customHeight="1">
      <c r="A137" s="20"/>
      <c r="B137" s="985"/>
      <c r="C137" s="986"/>
      <c r="D137" s="987"/>
      <c r="E137" s="981"/>
      <c r="F137" s="726"/>
      <c r="G137" s="81">
        <f>Calc!$J$6</f>
        <v>2021</v>
      </c>
      <c r="H137" s="81">
        <f>Calc!$J$7</f>
        <v>2022</v>
      </c>
      <c r="I137" s="81">
        <f>Calc!$J$8</f>
        <v>2023</v>
      </c>
      <c r="J137" s="81">
        <f>Calc!$J$9</f>
        <v>2024</v>
      </c>
      <c r="K137" s="81">
        <f>Calc!$J$10</f>
        <v>2025</v>
      </c>
      <c r="L137" s="81" t="str">
        <f>Calc!$J$11</f>
        <v/>
      </c>
      <c r="M137" s="81" t="str">
        <f>Calc!$J$12</f>
        <v/>
      </c>
      <c r="N137" s="81" t="str">
        <f>Calc!$J$13</f>
        <v/>
      </c>
      <c r="O137" s="81" t="str">
        <f>Calc!$J$14</f>
        <v/>
      </c>
      <c r="P137" s="81" t="str">
        <f>Calc!$J$15</f>
        <v/>
      </c>
      <c r="Q137" s="81" t="str">
        <f>Calc!$J$16</f>
        <v/>
      </c>
      <c r="R137" s="81" t="str">
        <f>Calc!$J$17</f>
        <v/>
      </c>
      <c r="S137" s="79"/>
      <c r="T137" s="79"/>
      <c r="U137" s="79"/>
      <c r="V137" s="79"/>
      <c r="W137" s="79"/>
    </row>
    <row r="138" spans="1:23" ht="15" customHeight="1">
      <c r="A138" s="20"/>
      <c r="B138" s="988"/>
      <c r="C138" s="989"/>
      <c r="D138" s="990"/>
      <c r="E138" s="981"/>
      <c r="F138" s="726"/>
      <c r="G138" s="72" t="s">
        <v>232</v>
      </c>
      <c r="H138" s="72" t="s">
        <v>233</v>
      </c>
      <c r="I138" s="72" t="s">
        <v>234</v>
      </c>
      <c r="J138" s="72" t="s">
        <v>235</v>
      </c>
      <c r="K138" s="72" t="s">
        <v>236</v>
      </c>
      <c r="L138" s="72" t="s">
        <v>237</v>
      </c>
      <c r="M138" s="72" t="s">
        <v>238</v>
      </c>
      <c r="N138" s="72" t="s">
        <v>239</v>
      </c>
      <c r="O138" s="72" t="s">
        <v>240</v>
      </c>
      <c r="P138" s="72" t="s">
        <v>241</v>
      </c>
      <c r="Q138" s="72" t="s">
        <v>242</v>
      </c>
      <c r="R138" s="72" t="s">
        <v>243</v>
      </c>
      <c r="S138" s="79"/>
      <c r="T138" s="79"/>
      <c r="U138" s="79"/>
      <c r="V138" s="79"/>
      <c r="W138" s="79"/>
    </row>
    <row r="139" spans="1:23">
      <c r="A139" s="50"/>
      <c r="B139" s="913" t="s">
        <v>509</v>
      </c>
      <c r="C139" s="914"/>
      <c r="D139" s="915"/>
      <c r="E139" s="969" t="s">
        <v>481</v>
      </c>
      <c r="F139" s="970">
        <f>SUM($G$139:$R$140)</f>
        <v>0</v>
      </c>
      <c r="G139" s="966">
        <v>0</v>
      </c>
      <c r="H139" s="966">
        <v>0</v>
      </c>
      <c r="I139" s="966">
        <v>0</v>
      </c>
      <c r="J139" s="966">
        <v>0</v>
      </c>
      <c r="K139" s="966">
        <v>0</v>
      </c>
      <c r="L139" s="966">
        <v>0</v>
      </c>
      <c r="M139" s="966">
        <v>0</v>
      </c>
      <c r="N139" s="966">
        <v>0</v>
      </c>
      <c r="O139" s="966">
        <v>0</v>
      </c>
      <c r="P139" s="966">
        <v>0</v>
      </c>
      <c r="Q139" s="966">
        <v>0</v>
      </c>
      <c r="R139" s="966">
        <v>0</v>
      </c>
    </row>
    <row r="140" spans="1:23">
      <c r="A140" s="50"/>
      <c r="B140" s="916"/>
      <c r="C140" s="917"/>
      <c r="D140" s="918"/>
      <c r="E140" s="969"/>
      <c r="F140" s="970"/>
      <c r="G140" s="967"/>
      <c r="H140" s="967"/>
      <c r="I140" s="967"/>
      <c r="J140" s="967"/>
      <c r="K140" s="967"/>
      <c r="L140" s="967"/>
      <c r="M140" s="967"/>
      <c r="N140" s="967"/>
      <c r="O140" s="967"/>
      <c r="P140" s="967"/>
      <c r="Q140" s="967"/>
      <c r="R140" s="967"/>
    </row>
    <row r="141" spans="1:23">
      <c r="A141" s="50"/>
      <c r="B141" s="961"/>
      <c r="C141" s="962"/>
      <c r="D141" s="962"/>
      <c r="E141" s="962"/>
      <c r="F141" s="962"/>
      <c r="G141" s="962"/>
      <c r="H141" s="962"/>
      <c r="I141" s="962"/>
      <c r="J141" s="962"/>
      <c r="K141" s="962"/>
      <c r="L141" s="962"/>
      <c r="M141" s="962"/>
      <c r="N141" s="962"/>
      <c r="O141" s="962"/>
      <c r="P141" s="962"/>
      <c r="Q141" s="962"/>
      <c r="R141" s="963"/>
    </row>
    <row r="142" spans="1:23">
      <c r="A142" s="50"/>
      <c r="B142" s="964" t="s">
        <v>507</v>
      </c>
      <c r="C142" s="964"/>
      <c r="D142" s="964"/>
      <c r="E142" s="964"/>
      <c r="F142" s="965"/>
      <c r="G142" s="965"/>
      <c r="H142" s="965"/>
      <c r="I142" s="965"/>
      <c r="J142" s="965"/>
      <c r="K142" s="965"/>
      <c r="L142" s="965"/>
      <c r="M142" s="965"/>
      <c r="N142" s="965"/>
      <c r="O142" s="965"/>
      <c r="P142" s="965"/>
      <c r="Q142" s="965"/>
      <c r="R142" s="965"/>
    </row>
    <row r="143" spans="1:23">
      <c r="A143" s="50"/>
      <c r="B143" s="964"/>
      <c r="C143" s="964"/>
      <c r="D143" s="964"/>
      <c r="E143" s="964"/>
      <c r="F143" s="965"/>
      <c r="G143" s="965"/>
      <c r="H143" s="965"/>
      <c r="I143" s="965"/>
      <c r="J143" s="965"/>
      <c r="K143" s="965"/>
      <c r="L143" s="965"/>
      <c r="M143" s="965"/>
      <c r="N143" s="965"/>
      <c r="O143" s="965"/>
      <c r="P143" s="965"/>
      <c r="Q143" s="965"/>
      <c r="R143" s="965"/>
    </row>
    <row r="144" spans="1:23">
      <c r="A144" s="50"/>
      <c r="B144" s="964"/>
      <c r="C144" s="964"/>
      <c r="D144" s="964"/>
      <c r="E144" s="964"/>
      <c r="F144" s="965"/>
      <c r="G144" s="965"/>
      <c r="H144" s="965"/>
      <c r="I144" s="965"/>
      <c r="J144" s="965"/>
      <c r="K144" s="965"/>
      <c r="L144" s="965"/>
      <c r="M144" s="965"/>
      <c r="N144" s="965"/>
      <c r="O144" s="965"/>
      <c r="P144" s="965"/>
      <c r="Q144" s="965"/>
      <c r="R144" s="965"/>
    </row>
    <row r="145" spans="2:18">
      <c r="B145" s="964"/>
      <c r="C145" s="964"/>
      <c r="D145" s="964"/>
      <c r="E145" s="964"/>
      <c r="F145" s="965"/>
      <c r="G145" s="965"/>
      <c r="H145" s="965"/>
      <c r="I145" s="965"/>
      <c r="J145" s="965"/>
      <c r="K145" s="965"/>
      <c r="L145" s="965"/>
      <c r="M145" s="965"/>
      <c r="N145" s="965"/>
      <c r="O145" s="965"/>
      <c r="P145" s="965"/>
      <c r="Q145" s="965"/>
      <c r="R145" s="965"/>
    </row>
    <row r="146" spans="2:18">
      <c r="B146" s="229"/>
      <c r="C146" s="229"/>
      <c r="D146" s="50"/>
      <c r="E146" s="50"/>
      <c r="F146" s="50"/>
      <c r="G146" s="50"/>
      <c r="H146" s="50"/>
      <c r="I146" s="50"/>
      <c r="J146" s="50"/>
      <c r="K146" s="50"/>
      <c r="L146" s="50"/>
      <c r="M146" s="50"/>
      <c r="N146" s="50"/>
      <c r="O146" s="50"/>
      <c r="P146" s="50"/>
      <c r="Q146" s="50"/>
      <c r="R146" s="50"/>
    </row>
    <row r="147" spans="2:18">
      <c r="B147" s="229"/>
      <c r="C147" s="229"/>
      <c r="D147" s="50"/>
      <c r="E147" s="50"/>
      <c r="F147" s="50"/>
      <c r="G147" s="50"/>
      <c r="H147" s="50"/>
      <c r="I147" s="50"/>
      <c r="J147" s="50"/>
      <c r="K147" s="50"/>
      <c r="L147" s="50"/>
      <c r="M147" s="50"/>
      <c r="N147" s="50"/>
      <c r="O147" s="50"/>
      <c r="P147" s="50"/>
      <c r="Q147" s="50"/>
      <c r="R147" s="50"/>
    </row>
    <row r="149" spans="2:18" ht="14.15" customHeight="1">
      <c r="B149" s="982" t="s">
        <v>510</v>
      </c>
      <c r="C149" s="983"/>
      <c r="D149" s="984"/>
      <c r="E149" s="980" t="s">
        <v>134</v>
      </c>
      <c r="F149" s="979" t="s">
        <v>75</v>
      </c>
      <c r="G149" s="971" t="s">
        <v>491</v>
      </c>
      <c r="H149" s="972"/>
      <c r="I149" s="972"/>
      <c r="J149" s="972"/>
      <c r="K149" s="972"/>
      <c r="L149" s="972"/>
      <c r="M149" s="972"/>
      <c r="N149" s="972"/>
      <c r="O149" s="972"/>
      <c r="P149" s="972"/>
      <c r="Q149" s="972"/>
      <c r="R149" s="973"/>
    </row>
    <row r="150" spans="2:18">
      <c r="B150" s="985"/>
      <c r="C150" s="986"/>
      <c r="D150" s="987"/>
      <c r="E150" s="981"/>
      <c r="F150" s="726"/>
      <c r="G150" s="974"/>
      <c r="H150" s="975"/>
      <c r="I150" s="975"/>
      <c r="J150" s="975"/>
      <c r="K150" s="975"/>
      <c r="L150" s="975"/>
      <c r="M150" s="975"/>
      <c r="N150" s="975"/>
      <c r="O150" s="975"/>
      <c r="P150" s="975"/>
      <c r="Q150" s="975"/>
      <c r="R150" s="976"/>
    </row>
    <row r="151" spans="2:18" ht="14.15" customHeight="1">
      <c r="B151" s="985"/>
      <c r="C151" s="986"/>
      <c r="D151" s="987"/>
      <c r="E151" s="981"/>
      <c r="F151" s="726"/>
      <c r="G151" s="81">
        <f>Calc!$J$6</f>
        <v>2021</v>
      </c>
      <c r="H151" s="81">
        <f>Calc!$J$7</f>
        <v>2022</v>
      </c>
      <c r="I151" s="81">
        <f>Calc!$J$8</f>
        <v>2023</v>
      </c>
      <c r="J151" s="81">
        <f>Calc!$J$9</f>
        <v>2024</v>
      </c>
      <c r="K151" s="81">
        <f>Calc!$J$10</f>
        <v>2025</v>
      </c>
      <c r="L151" s="81" t="str">
        <f>Calc!$J$11</f>
        <v/>
      </c>
      <c r="M151" s="81" t="str">
        <f>Calc!$J$12</f>
        <v/>
      </c>
      <c r="N151" s="81" t="str">
        <f>Calc!$J$13</f>
        <v/>
      </c>
      <c r="O151" s="81" t="str">
        <f>Calc!$J$14</f>
        <v/>
      </c>
      <c r="P151" s="81" t="str">
        <f>Calc!$J$15</f>
        <v/>
      </c>
      <c r="Q151" s="81" t="str">
        <f>Calc!$J$16</f>
        <v/>
      </c>
      <c r="R151" s="81" t="str">
        <f>Calc!$J$17</f>
        <v/>
      </c>
    </row>
    <row r="152" spans="2:18">
      <c r="B152" s="988"/>
      <c r="C152" s="989"/>
      <c r="D152" s="990"/>
      <c r="E152" s="981"/>
      <c r="F152" s="726"/>
      <c r="G152" s="72" t="s">
        <v>232</v>
      </c>
      <c r="H152" s="72" t="s">
        <v>233</v>
      </c>
      <c r="I152" s="72" t="s">
        <v>234</v>
      </c>
      <c r="J152" s="72" t="s">
        <v>235</v>
      </c>
      <c r="K152" s="72" t="s">
        <v>236</v>
      </c>
      <c r="L152" s="72" t="s">
        <v>237</v>
      </c>
      <c r="M152" s="72" t="s">
        <v>238</v>
      </c>
      <c r="N152" s="72" t="s">
        <v>239</v>
      </c>
      <c r="O152" s="72" t="s">
        <v>240</v>
      </c>
      <c r="P152" s="72" t="s">
        <v>241</v>
      </c>
      <c r="Q152" s="72" t="s">
        <v>242</v>
      </c>
      <c r="R152" s="75" t="s">
        <v>243</v>
      </c>
    </row>
    <row r="153" spans="2:18">
      <c r="B153" s="1018" t="s">
        <v>511</v>
      </c>
      <c r="C153" s="914"/>
      <c r="D153" s="915"/>
      <c r="E153" s="969" t="s">
        <v>481</v>
      </c>
      <c r="F153" s="970">
        <f>SUM($G$153:$R$154)</f>
        <v>0</v>
      </c>
      <c r="G153" s="966">
        <v>0</v>
      </c>
      <c r="H153" s="966">
        <v>0</v>
      </c>
      <c r="I153" s="966">
        <v>0</v>
      </c>
      <c r="J153" s="966">
        <v>0</v>
      </c>
      <c r="K153" s="966">
        <v>0</v>
      </c>
      <c r="L153" s="966">
        <v>0</v>
      </c>
      <c r="M153" s="966">
        <v>0</v>
      </c>
      <c r="N153" s="966">
        <v>0</v>
      </c>
      <c r="O153" s="966">
        <v>0</v>
      </c>
      <c r="P153" s="966">
        <v>0</v>
      </c>
      <c r="Q153" s="966">
        <v>0</v>
      </c>
      <c r="R153" s="966">
        <v>0</v>
      </c>
    </row>
    <row r="154" spans="2:18">
      <c r="B154" s="1019"/>
      <c r="C154" s="917"/>
      <c r="D154" s="918"/>
      <c r="E154" s="969"/>
      <c r="F154" s="970"/>
      <c r="G154" s="967"/>
      <c r="H154" s="967"/>
      <c r="I154" s="967"/>
      <c r="J154" s="967"/>
      <c r="K154" s="967"/>
      <c r="L154" s="967"/>
      <c r="M154" s="967"/>
      <c r="N154" s="967"/>
      <c r="O154" s="967"/>
      <c r="P154" s="967"/>
      <c r="Q154" s="967"/>
      <c r="R154" s="967"/>
    </row>
    <row r="155" spans="2:18" ht="14.15" customHeight="1">
      <c r="B155" s="230"/>
      <c r="C155" s="50"/>
      <c r="D155" s="50"/>
      <c r="E155" s="914" t="s">
        <v>512</v>
      </c>
      <c r="F155" s="914"/>
      <c r="G155" s="914"/>
      <c r="H155" s="791"/>
      <c r="I155" s="792"/>
      <c r="J155" s="792"/>
      <c r="K155" s="793"/>
      <c r="L155" s="50"/>
      <c r="M155" s="50"/>
      <c r="N155" s="50"/>
      <c r="O155" s="50"/>
      <c r="P155" s="50"/>
      <c r="Q155" s="50"/>
      <c r="R155" s="231"/>
    </row>
    <row r="156" spans="2:18">
      <c r="B156" s="230"/>
      <c r="C156" s="50"/>
      <c r="D156" s="50"/>
      <c r="E156" s="968"/>
      <c r="F156" s="968"/>
      <c r="G156" s="968"/>
      <c r="H156" s="797"/>
      <c r="I156" s="798"/>
      <c r="J156" s="798"/>
      <c r="K156" s="799"/>
      <c r="L156" s="50"/>
      <c r="M156" s="50"/>
      <c r="N156" s="50"/>
      <c r="O156" s="50"/>
      <c r="P156" s="50"/>
      <c r="Q156" s="50"/>
      <c r="R156" s="231"/>
    </row>
    <row r="157" spans="2:18">
      <c r="B157" s="230"/>
      <c r="C157" s="50"/>
      <c r="D157" s="50"/>
      <c r="E157" s="229"/>
      <c r="F157" s="229"/>
      <c r="G157" s="229"/>
      <c r="H157" s="232"/>
      <c r="I157" s="233"/>
      <c r="J157" s="233"/>
      <c r="K157" s="233"/>
      <c r="L157" s="234"/>
      <c r="M157" s="50"/>
      <c r="N157" s="50"/>
      <c r="O157" s="50"/>
      <c r="P157" s="50"/>
      <c r="Q157" s="50"/>
      <c r="R157" s="231"/>
    </row>
    <row r="158" spans="2:18">
      <c r="B158" s="1018" t="s">
        <v>513</v>
      </c>
      <c r="C158" s="914"/>
      <c r="D158" s="915"/>
      <c r="E158" s="969" t="s">
        <v>481</v>
      </c>
      <c r="F158" s="970">
        <f>SUM($G$158:$R$159)</f>
        <v>0</v>
      </c>
      <c r="G158" s="966">
        <v>0</v>
      </c>
      <c r="H158" s="966">
        <v>0</v>
      </c>
      <c r="I158" s="966">
        <v>0</v>
      </c>
      <c r="J158" s="966">
        <v>0</v>
      </c>
      <c r="K158" s="966">
        <v>0</v>
      </c>
      <c r="L158" s="966">
        <v>0</v>
      </c>
      <c r="M158" s="966">
        <v>0</v>
      </c>
      <c r="N158" s="966">
        <v>0</v>
      </c>
      <c r="O158" s="966">
        <v>0</v>
      </c>
      <c r="P158" s="966">
        <v>0</v>
      </c>
      <c r="Q158" s="966">
        <v>0</v>
      </c>
      <c r="R158" s="966">
        <v>0</v>
      </c>
    </row>
    <row r="159" spans="2:18">
      <c r="B159" s="1019"/>
      <c r="C159" s="917"/>
      <c r="D159" s="918"/>
      <c r="E159" s="969"/>
      <c r="F159" s="970"/>
      <c r="G159" s="967"/>
      <c r="H159" s="967"/>
      <c r="I159" s="967"/>
      <c r="J159" s="967"/>
      <c r="K159" s="967"/>
      <c r="L159" s="967"/>
      <c r="M159" s="967"/>
      <c r="N159" s="967"/>
      <c r="O159" s="967"/>
      <c r="P159" s="967"/>
      <c r="Q159" s="967"/>
      <c r="R159" s="967"/>
    </row>
    <row r="160" spans="2:18" ht="14.15" customHeight="1">
      <c r="B160" s="230"/>
      <c r="C160" s="50"/>
      <c r="D160" s="50"/>
      <c r="E160" s="914" t="s">
        <v>512</v>
      </c>
      <c r="F160" s="914"/>
      <c r="G160" s="914"/>
      <c r="H160" s="791"/>
      <c r="I160" s="792"/>
      <c r="J160" s="792"/>
      <c r="K160" s="793"/>
      <c r="L160" s="50"/>
      <c r="M160" s="50"/>
      <c r="N160" s="50"/>
      <c r="O160" s="50"/>
      <c r="P160" s="50"/>
      <c r="Q160" s="50"/>
      <c r="R160" s="231"/>
    </row>
    <row r="161" spans="2:18">
      <c r="B161" s="230"/>
      <c r="C161" s="50"/>
      <c r="D161" s="50"/>
      <c r="E161" s="968"/>
      <c r="F161" s="968"/>
      <c r="G161" s="968"/>
      <c r="H161" s="797"/>
      <c r="I161" s="798"/>
      <c r="J161" s="798"/>
      <c r="K161" s="799"/>
      <c r="L161" s="50"/>
      <c r="M161" s="50"/>
      <c r="N161" s="50"/>
      <c r="O161" s="50"/>
      <c r="P161" s="50"/>
      <c r="Q161" s="50"/>
      <c r="R161" s="231"/>
    </row>
    <row r="162" spans="2:18">
      <c r="B162" s="230"/>
      <c r="C162" s="50"/>
      <c r="D162" s="50"/>
      <c r="E162" s="229"/>
      <c r="F162" s="229"/>
      <c r="G162" s="229"/>
      <c r="H162" s="232"/>
      <c r="I162" s="233"/>
      <c r="J162" s="233"/>
      <c r="K162" s="233"/>
      <c r="L162" s="234"/>
      <c r="M162" s="50"/>
      <c r="N162" s="50"/>
      <c r="O162" s="50"/>
      <c r="P162" s="50"/>
      <c r="Q162" s="50"/>
      <c r="R162" s="231"/>
    </row>
    <row r="163" spans="2:18">
      <c r="B163" s="1018" t="s">
        <v>514</v>
      </c>
      <c r="C163" s="914"/>
      <c r="D163" s="915"/>
      <c r="E163" s="969" t="s">
        <v>481</v>
      </c>
      <c r="F163" s="970">
        <f>SUM($G$163:$R$164)</f>
        <v>0</v>
      </c>
      <c r="G163" s="966">
        <v>0</v>
      </c>
      <c r="H163" s="966">
        <v>0</v>
      </c>
      <c r="I163" s="966">
        <v>0</v>
      </c>
      <c r="J163" s="966">
        <v>0</v>
      </c>
      <c r="K163" s="966">
        <v>0</v>
      </c>
      <c r="L163" s="966">
        <v>0</v>
      </c>
      <c r="M163" s="966">
        <v>0</v>
      </c>
      <c r="N163" s="966">
        <v>0</v>
      </c>
      <c r="O163" s="966">
        <v>0</v>
      </c>
      <c r="P163" s="966">
        <v>0</v>
      </c>
      <c r="Q163" s="966">
        <v>0</v>
      </c>
      <c r="R163" s="966">
        <v>0</v>
      </c>
    </row>
    <row r="164" spans="2:18">
      <c r="B164" s="1019"/>
      <c r="C164" s="917"/>
      <c r="D164" s="918"/>
      <c r="E164" s="969"/>
      <c r="F164" s="970"/>
      <c r="G164" s="967"/>
      <c r="H164" s="967"/>
      <c r="I164" s="967"/>
      <c r="J164" s="967"/>
      <c r="K164" s="967"/>
      <c r="L164" s="967"/>
      <c r="M164" s="967"/>
      <c r="N164" s="967"/>
      <c r="O164" s="967"/>
      <c r="P164" s="967"/>
      <c r="Q164" s="967"/>
      <c r="R164" s="967"/>
    </row>
    <row r="165" spans="2:18">
      <c r="B165" s="230"/>
      <c r="C165" s="50"/>
      <c r="D165" s="50"/>
      <c r="E165" s="914" t="s">
        <v>512</v>
      </c>
      <c r="F165" s="914"/>
      <c r="G165" s="914"/>
      <c r="H165" s="791"/>
      <c r="I165" s="792"/>
      <c r="J165" s="792"/>
      <c r="K165" s="793"/>
      <c r="L165" s="50"/>
      <c r="M165" s="50"/>
      <c r="N165" s="50"/>
      <c r="O165" s="50"/>
      <c r="P165" s="50"/>
      <c r="Q165" s="50"/>
      <c r="R165" s="231"/>
    </row>
    <row r="166" spans="2:18">
      <c r="B166" s="230"/>
      <c r="C166" s="50"/>
      <c r="D166" s="50"/>
      <c r="E166" s="968"/>
      <c r="F166" s="968"/>
      <c r="G166" s="968"/>
      <c r="H166" s="797"/>
      <c r="I166" s="798"/>
      <c r="J166" s="798"/>
      <c r="K166" s="799"/>
      <c r="L166" s="50"/>
      <c r="M166" s="50"/>
      <c r="N166" s="50"/>
      <c r="O166" s="50"/>
      <c r="P166" s="50"/>
      <c r="Q166" s="50"/>
      <c r="R166" s="231"/>
    </row>
    <row r="167" spans="2:18">
      <c r="B167" s="235"/>
      <c r="C167" s="236"/>
      <c r="D167" s="236"/>
      <c r="E167" s="237"/>
      <c r="F167" s="237"/>
      <c r="G167" s="237"/>
      <c r="H167" s="236"/>
      <c r="I167" s="238"/>
      <c r="J167" s="238"/>
      <c r="K167" s="238"/>
      <c r="L167" s="236"/>
      <c r="M167" s="236"/>
      <c r="N167" s="236"/>
      <c r="O167" s="236"/>
      <c r="P167" s="236"/>
      <c r="Q167" s="236"/>
      <c r="R167" s="239"/>
    </row>
    <row r="168" spans="2:18">
      <c r="B168" s="50"/>
      <c r="C168" s="50"/>
      <c r="D168" s="50"/>
      <c r="E168" s="229"/>
      <c r="F168" s="229"/>
      <c r="G168" s="229"/>
      <c r="H168" s="50"/>
      <c r="I168" s="233"/>
      <c r="J168" s="233"/>
      <c r="K168" s="233"/>
      <c r="L168" s="50"/>
      <c r="M168" s="50"/>
      <c r="N168" s="50"/>
      <c r="O168" s="50"/>
      <c r="P168" s="50"/>
      <c r="Q168" s="50"/>
      <c r="R168" s="50"/>
    </row>
    <row r="169" spans="2:18">
      <c r="B169" s="50"/>
      <c r="C169" s="50"/>
      <c r="D169" s="50"/>
      <c r="E169" s="229"/>
      <c r="F169" s="229"/>
      <c r="G169" s="229"/>
      <c r="H169" s="50"/>
      <c r="I169" s="233"/>
      <c r="J169" s="233"/>
      <c r="K169" s="233"/>
      <c r="L169" s="50"/>
      <c r="M169" s="50"/>
      <c r="N169" s="50"/>
      <c r="O169" s="50"/>
      <c r="P169" s="50"/>
      <c r="Q169" s="50"/>
      <c r="R169" s="50"/>
    </row>
    <row r="170" spans="2:18">
      <c r="B170" s="50"/>
      <c r="C170" s="50"/>
      <c r="D170" s="50"/>
      <c r="E170" s="229"/>
      <c r="F170" s="229"/>
      <c r="G170" s="229"/>
      <c r="H170" s="50"/>
      <c r="I170" s="233"/>
      <c r="J170" s="233"/>
      <c r="K170" s="233"/>
      <c r="L170" s="50"/>
      <c r="M170" s="50"/>
      <c r="N170" s="50"/>
      <c r="O170" s="50"/>
      <c r="P170" s="50"/>
      <c r="Q170" s="50"/>
      <c r="R170" s="50"/>
    </row>
    <row r="171" spans="2:18">
      <c r="B171" s="1008" t="s">
        <v>515</v>
      </c>
      <c r="C171" s="1009"/>
      <c r="D171" s="1009"/>
      <c r="E171" s="1010"/>
      <c r="F171" s="1011"/>
      <c r="G171" s="50"/>
      <c r="H171" s="50"/>
      <c r="I171" s="50"/>
      <c r="J171" s="50"/>
      <c r="K171" s="50"/>
      <c r="L171" s="50"/>
      <c r="M171" s="50"/>
      <c r="N171" s="50"/>
      <c r="O171" s="50"/>
      <c r="P171" s="50"/>
      <c r="Q171" s="50"/>
      <c r="R171" s="50"/>
    </row>
    <row r="172" spans="2:18">
      <c r="B172" s="988"/>
      <c r="C172" s="989"/>
      <c r="D172" s="989"/>
      <c r="E172" s="990"/>
      <c r="F172" s="1011"/>
      <c r="G172" s="50"/>
      <c r="H172" s="50"/>
      <c r="I172" s="50"/>
      <c r="J172" s="50"/>
      <c r="K172" s="50"/>
      <c r="L172" s="50"/>
      <c r="M172" s="50"/>
      <c r="N172" s="50"/>
      <c r="O172" s="50"/>
      <c r="P172" s="50"/>
      <c r="Q172" s="50"/>
      <c r="R172" s="50"/>
    </row>
    <row r="173" spans="2:18">
      <c r="B173" s="913" t="s">
        <v>516</v>
      </c>
      <c r="C173" s="914"/>
      <c r="D173" s="914"/>
      <c r="E173" s="915"/>
      <c r="F173" s="1012" t="s">
        <v>127</v>
      </c>
      <c r="G173" s="50"/>
      <c r="H173" s="50"/>
      <c r="I173" s="50"/>
      <c r="J173" s="50"/>
      <c r="K173" s="50"/>
      <c r="L173" s="50"/>
      <c r="M173" s="50"/>
      <c r="N173" s="50"/>
      <c r="O173" s="50"/>
      <c r="P173" s="50"/>
      <c r="Q173" s="50"/>
      <c r="R173" s="50"/>
    </row>
    <row r="174" spans="2:18">
      <c r="B174" s="916"/>
      <c r="C174" s="917"/>
      <c r="D174" s="917"/>
      <c r="E174" s="918"/>
      <c r="F174" s="1013"/>
      <c r="G174" s="50"/>
      <c r="H174" s="50"/>
      <c r="I174" s="50"/>
      <c r="J174" s="50"/>
      <c r="K174" s="50"/>
      <c r="L174" s="50"/>
      <c r="M174" s="50"/>
      <c r="N174" s="50"/>
      <c r="O174" s="50"/>
      <c r="P174" s="50"/>
      <c r="Q174" s="50"/>
      <c r="R174" s="50"/>
    </row>
    <row r="178" spans="2:8">
      <c r="B178" s="1008" t="s">
        <v>517</v>
      </c>
      <c r="C178" s="679"/>
      <c r="D178" s="1014"/>
      <c r="E178" s="1011"/>
      <c r="F178" s="1015"/>
      <c r="G178" s="1015" t="s">
        <v>134</v>
      </c>
      <c r="H178" s="726" t="s">
        <v>75</v>
      </c>
    </row>
    <row r="179" spans="2:8">
      <c r="B179" s="985"/>
      <c r="C179" s="681"/>
      <c r="D179" s="996"/>
      <c r="E179" s="1011"/>
      <c r="F179" s="1016"/>
      <c r="G179" s="1016"/>
      <c r="H179" s="726"/>
    </row>
    <row r="180" spans="2:8">
      <c r="B180" s="680"/>
      <c r="C180" s="681"/>
      <c r="D180" s="996"/>
      <c r="E180" s="1011"/>
      <c r="F180" s="725"/>
      <c r="G180" s="725"/>
      <c r="H180" s="726"/>
    </row>
    <row r="181" spans="2:8">
      <c r="B181" s="913" t="s">
        <v>518</v>
      </c>
      <c r="C181" s="914"/>
      <c r="D181" s="915"/>
      <c r="E181" s="1017" t="s">
        <v>127</v>
      </c>
      <c r="F181" s="1007" t="s">
        <v>519</v>
      </c>
      <c r="G181" s="969" t="s">
        <v>481</v>
      </c>
      <c r="H181" s="966">
        <v>0</v>
      </c>
    </row>
    <row r="182" spans="2:8">
      <c r="B182" s="916"/>
      <c r="C182" s="917"/>
      <c r="D182" s="918"/>
      <c r="E182" s="1017"/>
      <c r="F182" s="1007"/>
      <c r="G182" s="969"/>
      <c r="H182" s="967"/>
    </row>
    <row r="183" spans="2:8">
      <c r="B183" s="913" t="s">
        <v>520</v>
      </c>
      <c r="C183" s="914"/>
      <c r="D183" s="915"/>
      <c r="E183" s="1017" t="s">
        <v>127</v>
      </c>
      <c r="F183" s="70"/>
      <c r="G183" s="50"/>
      <c r="H183" s="240"/>
    </row>
    <row r="184" spans="2:8">
      <c r="B184" s="916"/>
      <c r="C184" s="917"/>
      <c r="D184" s="918"/>
      <c r="E184" s="1017"/>
      <c r="F184" s="70"/>
      <c r="G184" s="50"/>
      <c r="H184" s="240"/>
    </row>
    <row r="185" spans="2:8">
      <c r="B185" s="913" t="s">
        <v>521</v>
      </c>
      <c r="C185" s="914"/>
      <c r="D185" s="915"/>
      <c r="E185" s="1017" t="s">
        <v>127</v>
      </c>
      <c r="F185" s="1007" t="s">
        <v>519</v>
      </c>
      <c r="G185" s="969" t="s">
        <v>481</v>
      </c>
      <c r="H185" s="966">
        <v>0</v>
      </c>
    </row>
    <row r="186" spans="2:8">
      <c r="B186" s="916"/>
      <c r="C186" s="917"/>
      <c r="D186" s="918"/>
      <c r="E186" s="1017"/>
      <c r="F186" s="1007"/>
      <c r="G186" s="969"/>
      <c r="H186" s="967"/>
    </row>
    <row r="187" spans="2:8">
      <c r="B187" s="913" t="s">
        <v>522</v>
      </c>
      <c r="C187" s="914"/>
      <c r="D187" s="915"/>
      <c r="E187" s="1017" t="s">
        <v>127</v>
      </c>
      <c r="F187" s="70"/>
      <c r="G187" s="50"/>
      <c r="H187" s="240"/>
    </row>
    <row r="188" spans="2:8">
      <c r="B188" s="916"/>
      <c r="C188" s="917"/>
      <c r="D188" s="918"/>
      <c r="E188" s="1017"/>
      <c r="F188" s="70"/>
      <c r="G188" s="50"/>
      <c r="H188" s="240"/>
    </row>
    <row r="189" spans="2:8">
      <c r="B189" s="913" t="s">
        <v>523</v>
      </c>
      <c r="C189" s="914"/>
      <c r="D189" s="915"/>
      <c r="E189" s="1017" t="s">
        <v>127</v>
      </c>
      <c r="F189" s="70"/>
      <c r="G189" s="50"/>
      <c r="H189" s="240"/>
    </row>
    <row r="190" spans="2:8">
      <c r="B190" s="916"/>
      <c r="C190" s="917"/>
      <c r="D190" s="918"/>
      <c r="E190" s="1017"/>
      <c r="F190" s="70"/>
      <c r="G190" s="50"/>
      <c r="H190" s="240"/>
    </row>
    <row r="191" spans="2:8">
      <c r="B191" s="913" t="s">
        <v>524</v>
      </c>
      <c r="C191" s="914"/>
      <c r="D191" s="915"/>
      <c r="E191" s="1017" t="s">
        <v>127</v>
      </c>
      <c r="F191" s="70"/>
      <c r="G191" s="50"/>
      <c r="H191" s="240"/>
    </row>
    <row r="192" spans="2:8">
      <c r="B192" s="916"/>
      <c r="C192" s="917"/>
      <c r="D192" s="918"/>
      <c r="E192" s="1017"/>
      <c r="F192" s="70"/>
      <c r="G192" s="50"/>
      <c r="H192" s="240"/>
    </row>
    <row r="193" spans="2:16">
      <c r="B193" s="913" t="s">
        <v>525</v>
      </c>
      <c r="C193" s="914"/>
      <c r="D193" s="915"/>
      <c r="E193" s="791"/>
      <c r="F193" s="792"/>
      <c r="G193" s="792"/>
      <c r="H193" s="793"/>
      <c r="I193" s="50"/>
      <c r="J193" s="50"/>
      <c r="K193" s="50"/>
      <c r="L193" s="50"/>
      <c r="M193" s="50"/>
      <c r="N193" s="50"/>
      <c r="O193" s="50"/>
      <c r="P193" s="50"/>
    </row>
    <row r="194" spans="2:16">
      <c r="B194" s="916"/>
      <c r="C194" s="917"/>
      <c r="D194" s="918"/>
      <c r="E194" s="797"/>
      <c r="F194" s="798"/>
      <c r="G194" s="798"/>
      <c r="H194" s="799"/>
      <c r="I194" s="50"/>
      <c r="J194" s="50"/>
      <c r="K194" s="50"/>
      <c r="L194" s="50"/>
      <c r="M194" s="50"/>
      <c r="N194" s="50"/>
      <c r="O194" s="50"/>
      <c r="P194" s="50"/>
    </row>
    <row r="197" spans="2:16">
      <c r="B197" s="632" t="s">
        <v>526</v>
      </c>
      <c r="C197" s="632"/>
      <c r="D197" s="632"/>
      <c r="E197" s="632"/>
      <c r="F197" s="632"/>
      <c r="G197" s="632"/>
      <c r="H197" s="632"/>
      <c r="I197" s="632"/>
      <c r="J197" s="632"/>
      <c r="K197" s="632"/>
      <c r="L197" s="632"/>
      <c r="M197" s="632"/>
      <c r="N197" s="632"/>
      <c r="O197" s="632"/>
      <c r="P197" s="632"/>
    </row>
    <row r="198" spans="2:16">
      <c r="B198" s="632"/>
      <c r="C198" s="632"/>
      <c r="D198" s="632"/>
      <c r="E198" s="632"/>
      <c r="F198" s="632"/>
      <c r="G198" s="632"/>
      <c r="H198" s="632"/>
      <c r="I198" s="632"/>
      <c r="J198" s="632"/>
      <c r="K198" s="632"/>
      <c r="L198" s="632"/>
      <c r="M198" s="632"/>
      <c r="N198" s="632"/>
      <c r="O198" s="632"/>
      <c r="P198" s="632"/>
    </row>
    <row r="199" spans="2:16" ht="14.5">
      <c r="B199" s="30"/>
      <c r="C199" s="30"/>
      <c r="D199" s="226"/>
      <c r="E199" s="226"/>
      <c r="F199" s="226"/>
      <c r="G199" s="226"/>
      <c r="H199" s="226"/>
      <c r="I199" s="226"/>
      <c r="J199" s="226"/>
      <c r="K199" s="226"/>
      <c r="L199" s="226"/>
      <c r="M199" s="226"/>
      <c r="N199" s="226"/>
      <c r="O199" s="226"/>
      <c r="P199" s="226"/>
    </row>
    <row r="200" spans="2:16">
      <c r="B200" s="791"/>
      <c r="C200" s="792"/>
      <c r="D200" s="792"/>
      <c r="E200" s="792"/>
      <c r="F200" s="792"/>
      <c r="G200" s="792"/>
      <c r="H200" s="792"/>
      <c r="I200" s="792"/>
      <c r="J200" s="792"/>
      <c r="K200" s="792"/>
      <c r="L200" s="792"/>
      <c r="M200" s="792"/>
      <c r="N200" s="792"/>
      <c r="O200" s="792"/>
      <c r="P200" s="793"/>
    </row>
    <row r="201" spans="2:16">
      <c r="B201" s="794"/>
      <c r="C201" s="795"/>
      <c r="D201" s="795"/>
      <c r="E201" s="795"/>
      <c r="F201" s="795"/>
      <c r="G201" s="795"/>
      <c r="H201" s="795"/>
      <c r="I201" s="795"/>
      <c r="J201" s="795"/>
      <c r="K201" s="795"/>
      <c r="L201" s="795"/>
      <c r="M201" s="795"/>
      <c r="N201" s="795"/>
      <c r="O201" s="795"/>
      <c r="P201" s="796"/>
    </row>
    <row r="202" spans="2:16">
      <c r="B202" s="794"/>
      <c r="C202" s="795"/>
      <c r="D202" s="795"/>
      <c r="E202" s="795"/>
      <c r="F202" s="795"/>
      <c r="G202" s="795"/>
      <c r="H202" s="795"/>
      <c r="I202" s="795"/>
      <c r="J202" s="795"/>
      <c r="K202" s="795"/>
      <c r="L202" s="795"/>
      <c r="M202" s="795"/>
      <c r="N202" s="795"/>
      <c r="O202" s="795"/>
      <c r="P202" s="796"/>
    </row>
    <row r="203" spans="2:16">
      <c r="B203" s="794"/>
      <c r="C203" s="795"/>
      <c r="D203" s="795"/>
      <c r="E203" s="795"/>
      <c r="F203" s="795"/>
      <c r="G203" s="795"/>
      <c r="H203" s="795"/>
      <c r="I203" s="795"/>
      <c r="J203" s="795"/>
      <c r="K203" s="795"/>
      <c r="L203" s="795"/>
      <c r="M203" s="795"/>
      <c r="N203" s="795"/>
      <c r="O203" s="795"/>
      <c r="P203" s="796"/>
    </row>
    <row r="204" spans="2:16">
      <c r="B204" s="794"/>
      <c r="C204" s="795"/>
      <c r="D204" s="795"/>
      <c r="E204" s="795"/>
      <c r="F204" s="795"/>
      <c r="G204" s="795"/>
      <c r="H204" s="795"/>
      <c r="I204" s="795"/>
      <c r="J204" s="795"/>
      <c r="K204" s="795"/>
      <c r="L204" s="795"/>
      <c r="M204" s="795"/>
      <c r="N204" s="795"/>
      <c r="O204" s="795"/>
      <c r="P204" s="796"/>
    </row>
    <row r="205" spans="2:16">
      <c r="B205" s="794"/>
      <c r="C205" s="795"/>
      <c r="D205" s="795"/>
      <c r="E205" s="795"/>
      <c r="F205" s="795"/>
      <c r="G205" s="795"/>
      <c r="H205" s="795"/>
      <c r="I205" s="795"/>
      <c r="J205" s="795"/>
      <c r="K205" s="795"/>
      <c r="L205" s="795"/>
      <c r="M205" s="795"/>
      <c r="N205" s="795"/>
      <c r="O205" s="795"/>
      <c r="P205" s="796"/>
    </row>
    <row r="206" spans="2:16">
      <c r="B206" s="794"/>
      <c r="C206" s="795"/>
      <c r="D206" s="795"/>
      <c r="E206" s="795"/>
      <c r="F206" s="795"/>
      <c r="G206" s="795"/>
      <c r="H206" s="795"/>
      <c r="I206" s="795"/>
      <c r="J206" s="795"/>
      <c r="K206" s="795"/>
      <c r="L206" s="795"/>
      <c r="M206" s="795"/>
      <c r="N206" s="795"/>
      <c r="O206" s="795"/>
      <c r="P206" s="796"/>
    </row>
    <row r="207" spans="2:16">
      <c r="B207" s="794"/>
      <c r="C207" s="795"/>
      <c r="D207" s="795"/>
      <c r="E207" s="795"/>
      <c r="F207" s="795"/>
      <c r="G207" s="795"/>
      <c r="H207" s="795"/>
      <c r="I207" s="795"/>
      <c r="J207" s="795"/>
      <c r="K207" s="795"/>
      <c r="L207" s="795"/>
      <c r="M207" s="795"/>
      <c r="N207" s="795"/>
      <c r="O207" s="795"/>
      <c r="P207" s="796"/>
    </row>
    <row r="208" spans="2:16">
      <c r="B208" s="797"/>
      <c r="C208" s="798"/>
      <c r="D208" s="798"/>
      <c r="E208" s="798"/>
      <c r="F208" s="798"/>
      <c r="G208" s="798"/>
      <c r="H208" s="798"/>
      <c r="I208" s="798"/>
      <c r="J208" s="798"/>
      <c r="K208" s="798"/>
      <c r="L208" s="798"/>
      <c r="M208" s="798"/>
      <c r="N208" s="798"/>
      <c r="O208" s="798"/>
      <c r="P208" s="799"/>
    </row>
  </sheetData>
  <sheetProtection algorithmName="SHA-512" hashValue="xorjXItnQYxqBpywQ+qasxSI11dP9dPjN3+Mum/D7TZB3XE+SvJ+tSUNi5IjtRoXdHlqLupSBxWUZHxVmVwtQg==" saltValue="FflSolBPYlick/PtSewTgQ==" spinCount="100000" sheet="1" formatCells="0" formatColumns="0" formatRows="0" insertColumns="0" insertRows="0" insertHyperlinks="0" deleteColumns="0" deleteRows="0" sort="0" autoFilter="0" pivotTables="0"/>
  <mergeCells count="375">
    <mergeCell ref="R29:S42"/>
    <mergeCell ref="Y74:Z77"/>
    <mergeCell ref="B200:P208"/>
    <mergeCell ref="B12:P12"/>
    <mergeCell ref="B26:P26"/>
    <mergeCell ref="M104:M105"/>
    <mergeCell ref="M119:M120"/>
    <mergeCell ref="F113:F114"/>
    <mergeCell ref="F115:F116"/>
    <mergeCell ref="F117:F118"/>
    <mergeCell ref="F119:F120"/>
    <mergeCell ref="F121:F122"/>
    <mergeCell ref="F123:F124"/>
    <mergeCell ref="F125:F126"/>
    <mergeCell ref="E117:E118"/>
    <mergeCell ref="B119:D120"/>
    <mergeCell ref="E119:E120"/>
    <mergeCell ref="B113:D114"/>
    <mergeCell ref="E113:E114"/>
    <mergeCell ref="B115:D116"/>
    <mergeCell ref="E115:E116"/>
    <mergeCell ref="E100:E101"/>
    <mergeCell ref="B100:D101"/>
    <mergeCell ref="E109:E112"/>
    <mergeCell ref="F109:F112"/>
    <mergeCell ref="B109:D112"/>
    <mergeCell ref="B29:P30"/>
    <mergeCell ref="B75:V81"/>
    <mergeCell ref="Q87:Q88"/>
    <mergeCell ref="P104:P105"/>
    <mergeCell ref="R87:R88"/>
    <mergeCell ref="S87:S88"/>
    <mergeCell ref="I100:I101"/>
    <mergeCell ref="J100:J101"/>
    <mergeCell ref="K100:K101"/>
    <mergeCell ref="P100:P101"/>
    <mergeCell ref="F100:F101"/>
    <mergeCell ref="F102:F103"/>
    <mergeCell ref="F104:F105"/>
    <mergeCell ref="O102:O103"/>
    <mergeCell ref="P102:P103"/>
    <mergeCell ref="I87:I88"/>
    <mergeCell ref="J87:J88"/>
    <mergeCell ref="K87:K88"/>
    <mergeCell ref="L87:L88"/>
    <mergeCell ref="M87:M88"/>
    <mergeCell ref="N87:N88"/>
    <mergeCell ref="O87:O88"/>
    <mergeCell ref="B9:F10"/>
    <mergeCell ref="B14:P15"/>
    <mergeCell ref="O19:P22"/>
    <mergeCell ref="F21:F22"/>
    <mergeCell ref="G21:H22"/>
    <mergeCell ref="I21:J22"/>
    <mergeCell ref="G19:H20"/>
    <mergeCell ref="I19:J20"/>
    <mergeCell ref="G9:P10"/>
    <mergeCell ref="C19:E22"/>
    <mergeCell ref="F19:F20"/>
    <mergeCell ref="B5:P5"/>
    <mergeCell ref="B6:B7"/>
    <mergeCell ref="C6:H7"/>
    <mergeCell ref="I6:I7"/>
    <mergeCell ref="J6:J7"/>
    <mergeCell ref="K6:K7"/>
    <mergeCell ref="L6:L7"/>
    <mergeCell ref="M6:M7"/>
    <mergeCell ref="N6:N7"/>
    <mergeCell ref="O6:O7"/>
    <mergeCell ref="P6:P7"/>
    <mergeCell ref="B104:D105"/>
    <mergeCell ref="E104:E105"/>
    <mergeCell ref="O100:O101"/>
    <mergeCell ref="N100:N101"/>
    <mergeCell ref="O104:O105"/>
    <mergeCell ref="N104:N105"/>
    <mergeCell ref="M100:M101"/>
    <mergeCell ref="L100:L101"/>
    <mergeCell ref="L102:L103"/>
    <mergeCell ref="L104:L105"/>
    <mergeCell ref="I104:I105"/>
    <mergeCell ref="M102:M103"/>
    <mergeCell ref="N102:N103"/>
    <mergeCell ref="B32:P40"/>
    <mergeCell ref="B42:P43"/>
    <mergeCell ref="B56:P57"/>
    <mergeCell ref="B59:P67"/>
    <mergeCell ref="E87:E88"/>
    <mergeCell ref="F87:G88"/>
    <mergeCell ref="B45:P53"/>
    <mergeCell ref="B102:D103"/>
    <mergeCell ref="E102:E103"/>
    <mergeCell ref="I102:I103"/>
    <mergeCell ref="J102:J103"/>
    <mergeCell ref="K102:K103"/>
    <mergeCell ref="E96:E99"/>
    <mergeCell ref="B163:D164"/>
    <mergeCell ref="E155:G156"/>
    <mergeCell ref="B158:D159"/>
    <mergeCell ref="E158:E159"/>
    <mergeCell ref="F158:F159"/>
    <mergeCell ref="E160:G161"/>
    <mergeCell ref="B149:D152"/>
    <mergeCell ref="E149:E152"/>
    <mergeCell ref="F149:F152"/>
    <mergeCell ref="B125:D126"/>
    <mergeCell ref="E125:E126"/>
    <mergeCell ref="B123:D124"/>
    <mergeCell ref="E123:E124"/>
    <mergeCell ref="B117:D118"/>
    <mergeCell ref="B139:D140"/>
    <mergeCell ref="E139:E140"/>
    <mergeCell ref="F139:F140"/>
    <mergeCell ref="H139:H140"/>
    <mergeCell ref="B121:D122"/>
    <mergeCell ref="E121:E122"/>
    <mergeCell ref="B127:R127"/>
    <mergeCell ref="Q130:Q131"/>
    <mergeCell ref="R130:R131"/>
    <mergeCell ref="G125:G126"/>
    <mergeCell ref="H125:H126"/>
    <mergeCell ref="I119:I120"/>
    <mergeCell ref="J119:J120"/>
    <mergeCell ref="K119:K120"/>
    <mergeCell ref="L119:L120"/>
    <mergeCell ref="N119:N120"/>
    <mergeCell ref="O119:O120"/>
    <mergeCell ref="P119:P120"/>
    <mergeCell ref="Q119:Q120"/>
    <mergeCell ref="B193:D194"/>
    <mergeCell ref="E193:H194"/>
    <mergeCell ref="H87:H88"/>
    <mergeCell ref="G104:G105"/>
    <mergeCell ref="H104:H105"/>
    <mergeCell ref="G115:G116"/>
    <mergeCell ref="H115:H116"/>
    <mergeCell ref="G119:G120"/>
    <mergeCell ref="H119:H120"/>
    <mergeCell ref="G121:G122"/>
    <mergeCell ref="H121:H122"/>
    <mergeCell ref="G123:G124"/>
    <mergeCell ref="H123:H124"/>
    <mergeCell ref="B153:D154"/>
    <mergeCell ref="E153:E154"/>
    <mergeCell ref="F153:F154"/>
    <mergeCell ref="G100:G101"/>
    <mergeCell ref="H100:H101"/>
    <mergeCell ref="B181:D182"/>
    <mergeCell ref="E181:E182"/>
    <mergeCell ref="F181:F182"/>
    <mergeCell ref="G181:G182"/>
    <mergeCell ref="H181:H182"/>
    <mergeCell ref="B183:D184"/>
    <mergeCell ref="B187:D188"/>
    <mergeCell ref="E187:E188"/>
    <mergeCell ref="B189:D190"/>
    <mergeCell ref="E189:E190"/>
    <mergeCell ref="B191:D192"/>
    <mergeCell ref="E191:E192"/>
    <mergeCell ref="E183:E184"/>
    <mergeCell ref="B185:D186"/>
    <mergeCell ref="E185:E186"/>
    <mergeCell ref="F185:F186"/>
    <mergeCell ref="G185:G186"/>
    <mergeCell ref="H185:H186"/>
    <mergeCell ref="B171:E172"/>
    <mergeCell ref="F171:F172"/>
    <mergeCell ref="B173:E174"/>
    <mergeCell ref="F173:F174"/>
    <mergeCell ref="B178:D180"/>
    <mergeCell ref="E178:E180"/>
    <mergeCell ref="F178:F180"/>
    <mergeCell ref="G178:G180"/>
    <mergeCell ref="H178:H180"/>
    <mergeCell ref="Q100:Q101"/>
    <mergeCell ref="R100:R101"/>
    <mergeCell ref="P87:P88"/>
    <mergeCell ref="Q102:Q103"/>
    <mergeCell ref="R102:R103"/>
    <mergeCell ref="Q104:Q105"/>
    <mergeCell ref="R104:R105"/>
    <mergeCell ref="G113:G114"/>
    <mergeCell ref="H113:H114"/>
    <mergeCell ref="I113:I114"/>
    <mergeCell ref="J113:J114"/>
    <mergeCell ref="K113:K114"/>
    <mergeCell ref="L113:L114"/>
    <mergeCell ref="M113:M114"/>
    <mergeCell ref="N113:N114"/>
    <mergeCell ref="O113:O114"/>
    <mergeCell ref="P113:P114"/>
    <mergeCell ref="Q113:Q114"/>
    <mergeCell ref="R113:R114"/>
    <mergeCell ref="J104:J105"/>
    <mergeCell ref="K104:K105"/>
    <mergeCell ref="G109:R110"/>
    <mergeCell ref="G102:G103"/>
    <mergeCell ref="H102:H103"/>
    <mergeCell ref="R115:R116"/>
    <mergeCell ref="G117:G118"/>
    <mergeCell ref="H117:H118"/>
    <mergeCell ref="I117:I118"/>
    <mergeCell ref="J117:J118"/>
    <mergeCell ref="K117:K118"/>
    <mergeCell ref="L117:L118"/>
    <mergeCell ref="M117:M118"/>
    <mergeCell ref="N117:N118"/>
    <mergeCell ref="O117:O118"/>
    <mergeCell ref="P117:P118"/>
    <mergeCell ref="Q117:Q118"/>
    <mergeCell ref="R117:R118"/>
    <mergeCell ref="I115:I116"/>
    <mergeCell ref="J115:J116"/>
    <mergeCell ref="K115:K116"/>
    <mergeCell ref="L115:L116"/>
    <mergeCell ref="M115:M116"/>
    <mergeCell ref="N115:N116"/>
    <mergeCell ref="O115:O116"/>
    <mergeCell ref="P115:P116"/>
    <mergeCell ref="Q115:Q116"/>
    <mergeCell ref="R119:R120"/>
    <mergeCell ref="I121:I122"/>
    <mergeCell ref="J121:J122"/>
    <mergeCell ref="K121:K122"/>
    <mergeCell ref="L121:L122"/>
    <mergeCell ref="N121:N122"/>
    <mergeCell ref="O121:O122"/>
    <mergeCell ref="P121:P122"/>
    <mergeCell ref="Q121:Q122"/>
    <mergeCell ref="R121:R122"/>
    <mergeCell ref="M121:M122"/>
    <mergeCell ref="R125:R126"/>
    <mergeCell ref="I123:I124"/>
    <mergeCell ref="J123:J124"/>
    <mergeCell ref="K123:K124"/>
    <mergeCell ref="L123:L124"/>
    <mergeCell ref="M123:M124"/>
    <mergeCell ref="N123:N124"/>
    <mergeCell ref="O123:O124"/>
    <mergeCell ref="P123:P124"/>
    <mergeCell ref="Q123:Q124"/>
    <mergeCell ref="I125:I126"/>
    <mergeCell ref="J125:J126"/>
    <mergeCell ref="K125:K126"/>
    <mergeCell ref="L125:L126"/>
    <mergeCell ref="M125:M126"/>
    <mergeCell ref="N125:N126"/>
    <mergeCell ref="O125:O126"/>
    <mergeCell ref="P125:P126"/>
    <mergeCell ref="Q125:Q126"/>
    <mergeCell ref="R123:R124"/>
    <mergeCell ref="Z68:AA70"/>
    <mergeCell ref="B93:V94"/>
    <mergeCell ref="B73:V73"/>
    <mergeCell ref="B71:V71"/>
    <mergeCell ref="B91:V91"/>
    <mergeCell ref="F135:F138"/>
    <mergeCell ref="E135:E138"/>
    <mergeCell ref="G135:R136"/>
    <mergeCell ref="B135:D138"/>
    <mergeCell ref="B83:D88"/>
    <mergeCell ref="E83:E86"/>
    <mergeCell ref="F83:G86"/>
    <mergeCell ref="H83:S84"/>
    <mergeCell ref="B96:D99"/>
    <mergeCell ref="G96:R97"/>
    <mergeCell ref="F96:F99"/>
    <mergeCell ref="Q128:Q129"/>
    <mergeCell ref="R128:R129"/>
    <mergeCell ref="K130:K131"/>
    <mergeCell ref="L130:L131"/>
    <mergeCell ref="M130:M131"/>
    <mergeCell ref="N130:N131"/>
    <mergeCell ref="O130:O131"/>
    <mergeCell ref="P130:P131"/>
    <mergeCell ref="B197:P198"/>
    <mergeCell ref="B128:E131"/>
    <mergeCell ref="F128:F129"/>
    <mergeCell ref="G128:G129"/>
    <mergeCell ref="H128:H129"/>
    <mergeCell ref="I128:I129"/>
    <mergeCell ref="G130:G131"/>
    <mergeCell ref="H130:H131"/>
    <mergeCell ref="I130:I131"/>
    <mergeCell ref="F130:F131"/>
    <mergeCell ref="J128:J129"/>
    <mergeCell ref="J130:J131"/>
    <mergeCell ref="K128:K129"/>
    <mergeCell ref="L128:L129"/>
    <mergeCell ref="M128:M129"/>
    <mergeCell ref="N128:N129"/>
    <mergeCell ref="O128:O129"/>
    <mergeCell ref="P128:P129"/>
    <mergeCell ref="G139:G140"/>
    <mergeCell ref="K142:K143"/>
    <mergeCell ref="L142:L143"/>
    <mergeCell ref="M142:M143"/>
    <mergeCell ref="N142:N143"/>
    <mergeCell ref="O142:O143"/>
    <mergeCell ref="H160:K161"/>
    <mergeCell ref="N144:N145"/>
    <mergeCell ref="O144:O145"/>
    <mergeCell ref="G149:R150"/>
    <mergeCell ref="P142:P143"/>
    <mergeCell ref="Q142:Q143"/>
    <mergeCell ref="R142:R143"/>
    <mergeCell ref="F144:F145"/>
    <mergeCell ref="G144:G145"/>
    <mergeCell ref="H144:H145"/>
    <mergeCell ref="I144:I145"/>
    <mergeCell ref="J144:J145"/>
    <mergeCell ref="K144:K145"/>
    <mergeCell ref="L144:L145"/>
    <mergeCell ref="M144:M145"/>
    <mergeCell ref="P144:P145"/>
    <mergeCell ref="Q144:Q145"/>
    <mergeCell ref="R144:R145"/>
    <mergeCell ref="G153:G154"/>
    <mergeCell ref="H153:H154"/>
    <mergeCell ref="G158:G159"/>
    <mergeCell ref="H158:H159"/>
    <mergeCell ref="P158:P159"/>
    <mergeCell ref="Q158:Q159"/>
    <mergeCell ref="R158:R159"/>
    <mergeCell ref="R153:R154"/>
    <mergeCell ref="I153:I154"/>
    <mergeCell ref="J153:J154"/>
    <mergeCell ref="K153:K154"/>
    <mergeCell ref="L153:L154"/>
    <mergeCell ref="M153:M154"/>
    <mergeCell ref="N153:N154"/>
    <mergeCell ref="O153:O154"/>
    <mergeCell ref="P153:P154"/>
    <mergeCell ref="Q153:Q154"/>
    <mergeCell ref="H155:K156"/>
    <mergeCell ref="I158:I159"/>
    <mergeCell ref="J158:J159"/>
    <mergeCell ref="K158:K159"/>
    <mergeCell ref="L158:L159"/>
    <mergeCell ref="M158:M159"/>
    <mergeCell ref="N158:N159"/>
    <mergeCell ref="O158:O159"/>
    <mergeCell ref="L163:L164"/>
    <mergeCell ref="M163:M164"/>
    <mergeCell ref="N163:N164"/>
    <mergeCell ref="O163:O164"/>
    <mergeCell ref="P163:P164"/>
    <mergeCell ref="Q163:Q164"/>
    <mergeCell ref="R163:R164"/>
    <mergeCell ref="E165:G166"/>
    <mergeCell ref="H165:K166"/>
    <mergeCell ref="E163:E164"/>
    <mergeCell ref="F163:F164"/>
    <mergeCell ref="G163:G164"/>
    <mergeCell ref="H163:H164"/>
    <mergeCell ref="I163:I164"/>
    <mergeCell ref="J163:J164"/>
    <mergeCell ref="K163:K164"/>
    <mergeCell ref="B141:R141"/>
    <mergeCell ref="B142:E145"/>
    <mergeCell ref="F142:F143"/>
    <mergeCell ref="G142:G143"/>
    <mergeCell ref="H142:H143"/>
    <mergeCell ref="I142:I143"/>
    <mergeCell ref="J142:J143"/>
    <mergeCell ref="I139:I140"/>
    <mergeCell ref="J139:J140"/>
    <mergeCell ref="K139:K140"/>
    <mergeCell ref="L139:L140"/>
    <mergeCell ref="M139:M140"/>
    <mergeCell ref="N139:N140"/>
    <mergeCell ref="O139:O140"/>
    <mergeCell ref="P139:P140"/>
    <mergeCell ref="Q139:Q140"/>
    <mergeCell ref="R139:R140"/>
  </mergeCells>
  <conditionalFormatting sqref="G98:R98">
    <cfRule type="notContainsBlanks" dxfId="56" priority="5">
      <formula>LEN(TRIM(G98))&gt;0</formula>
    </cfRule>
  </conditionalFormatting>
  <conditionalFormatting sqref="G111:R111">
    <cfRule type="notContainsBlanks" dxfId="55" priority="4">
      <formula>LEN(TRIM(G111))&gt;0</formula>
    </cfRule>
  </conditionalFormatting>
  <conditionalFormatting sqref="G137:R137">
    <cfRule type="notContainsBlanks" dxfId="54" priority="3">
      <formula>LEN(TRIM(G137))&gt;0</formula>
    </cfRule>
  </conditionalFormatting>
  <conditionalFormatting sqref="G151:R151">
    <cfRule type="notContainsBlanks" dxfId="53" priority="2">
      <formula>LEN(TRIM(G151))&gt;0</formula>
    </cfRule>
  </conditionalFormatting>
  <conditionalFormatting sqref="H85:S85">
    <cfRule type="notContainsBlanks" dxfId="52" priority="6">
      <formula>LEN(TRIM(H85))&gt;0</formula>
    </cfRule>
  </conditionalFormatting>
  <dataValidations xWindow="649" yWindow="1243" count="1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5" xr:uid="{00000000-0002-0000-0900-000000000000}"/>
    <dataValidation type="decimal" allowBlank="1" showInputMessage="1" showErrorMessage="1" prompt="Pleased enter your planned target value here. " sqref="G21:H22" xr:uid="{00000000-0002-0000-0900-000001000000}">
      <formula1>0</formula1>
      <formula2>1E+32</formula2>
    </dataValidation>
    <dataValidation allowBlank="1" showInputMessage="1" showErrorMessage="1" prompt="Please provide a list of funders working on conservation in the same area. Please update the list as needed." sqref="B59:P67" xr:uid="{00000000-0002-0000-0900-000002000000}"/>
    <dataValidation allowBlank="1" showInputMessage="1" showErrorMessage="1" prompt="Please justify why the project can report on the indicator. In doing so, please name relevant outcome, outputs and work packages (if applicable)." sqref="B32:P40" xr:uid="{00000000-0002-0000-0900-000003000000}"/>
    <dataValidation allowBlank="1" showErrorMessage="1" prompt="Please continuously update your achieved progress here." sqref="I21 F87" xr:uid="{00000000-0002-0000-0900-000004000000}"/>
    <dataValidation allowBlank="1" showErrorMessage="1" sqref="B200:P208" xr:uid="{00000000-0002-0000-0900-000005000000}"/>
    <dataValidation allowBlank="1" showInputMessage="1" showErrorMessage="1" prompt="Please only enter one WDPA-ID per cell. " sqref="F128:R131 F142:R145" xr:uid="{00000000-0002-0000-0900-000006000000}"/>
    <dataValidation type="decimal" allowBlank="1" showInputMessage="1" showErrorMessage="1" prompt="Please continuously update your achieved progress here." sqref="H87:S88" xr:uid="{00000000-0002-0000-0900-000007000000}">
      <formula1>0</formula1>
      <formula2>1E+29</formula2>
    </dataValidation>
    <dataValidation type="decimal" allowBlank="1" showInputMessage="1" showErrorMessage="1" prompt="Please enter your annual progress here." sqref="G100:R105 G113:R126 G139:R140 G153:R154 G158:R159 G163:R164" xr:uid="{00000000-0002-0000-0900-000008000000}">
      <formula1>0</formula1>
      <formula2>1E+33</formula2>
    </dataValidation>
    <dataValidation type="decimal" allowBlank="1" showInputMessage="1" showErrorMessage="1" sqref="H181:H182 H185:H186" xr:uid="{00000000-0002-0000-0900-000009000000}">
      <formula1>0</formula1>
      <formula2>10000000000000</formula2>
    </dataValidation>
  </dataValidations>
  <hyperlinks>
    <hyperlink ref="C6:H7" location="'SI 2 - Ecosystems'!A1" display="Sheet SI 2 - Ecosystems: Project data (background and monitoring)  " xr:uid="{00000000-0004-0000-0900-000000000000}"/>
    <hyperlink ref="I6:I7" location="'SI3 | Adaptation'!A1" display="&gt;" xr:uid="{00000000-0004-0000-0900-000001000000}"/>
    <hyperlink ref="N6:N7" location="'Basic Data'!A1" display="Basic Data" xr:uid="{00000000-0004-0000-0900-000002000000}"/>
    <hyperlink ref="O6:O7" location="Manual!A1" display="Manual" xr:uid="{00000000-0004-0000-0900-000003000000}"/>
    <hyperlink ref="P6:P7" location="Overview!A1" display="Overview" xr:uid="{00000000-0004-0000-0900-000004000000}"/>
    <hyperlink ref="B6:B7" location="'SI1 | 3'!A1" display="&lt;" xr:uid="{00000000-0004-0000-09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F8FF5BB-22D4-4564-BA93-F965EFE60158}">
            <xm:f>NOT(ISERROR(SEARCH(Calc!$E$41,G9)))</xm:f>
            <xm:f>Calc!$E$41</xm:f>
            <x14:dxf>
              <fill>
                <patternFill>
                  <bgColor theme="5" tint="0.39994506668294322"/>
                </patternFill>
              </fill>
            </x14:dxf>
          </x14:cfRule>
          <x14:cfRule type="containsText" priority="13" operator="containsText" id="{8B06B741-3114-4DE7-A6C9-75B5D537B056}">
            <xm:f>NOT(ISERROR(SEARCH(Calc!$E$42,G9)))</xm:f>
            <xm:f>Calc!$E$42</xm:f>
            <x14:dxf>
              <fill>
                <patternFill>
                  <bgColor theme="4" tint="0.79998168889431442"/>
                </patternFill>
              </fill>
            </x14:dxf>
          </x14:cfRule>
          <x14:cfRule type="containsText" priority="14" operator="containsText" id="{185B38C0-5667-43A0-93ED-E092FC67DDB1}">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49" yWindow="1243" count="2">
        <x14:dataValidation type="list" allowBlank="1" showErrorMessage="1" xr:uid="{00000000-0002-0000-0900-00000A000000}">
          <x14:formula1>
            <xm:f>Calc!$A$100:$A$103</xm:f>
          </x14:formula1>
          <xm:sqref>F173:F174</xm:sqref>
        </x14:dataValidation>
        <x14:dataValidation type="list" allowBlank="1" showErrorMessage="1" xr:uid="{00000000-0002-0000-0900-00000B000000}">
          <x14:formula1>
            <xm:f>Calc!$A$100:$A$102</xm:f>
          </x14:formula1>
          <xm:sqref>E181:E192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sheetPr>
  <dimension ref="A1:AP153"/>
  <sheetViews>
    <sheetView zoomScale="80" zoomScaleNormal="80" workbookViewId="0">
      <pane ySplit="10" topLeftCell="A11" activePane="bottomLeft" state="frozen"/>
      <selection pane="bottomLeft" activeCell="T158" sqref="T158"/>
    </sheetView>
  </sheetViews>
  <sheetFormatPr defaultColWidth="11" defaultRowHeight="14"/>
  <cols>
    <col min="1" max="6" width="11" style="9" customWidth="1"/>
    <col min="7" max="17" width="11" style="9"/>
    <col min="18" max="18" width="11" style="9" customWidth="1"/>
    <col min="19" max="28" width="11" style="29" customWidth="1"/>
    <col min="29" max="36" width="11" style="29"/>
    <col min="37" max="16384" width="11" style="9"/>
  </cols>
  <sheetData>
    <row r="1" spans="1:36">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50"/>
      <c r="AH1" s="50"/>
      <c r="AI1" s="50"/>
      <c r="AJ1" s="50"/>
    </row>
    <row r="2" spans="1:36">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50"/>
      <c r="AH2" s="50"/>
      <c r="AI2" s="50"/>
      <c r="AJ2" s="50"/>
    </row>
    <row r="3" spans="1:36">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50"/>
      <c r="AH3" s="50"/>
      <c r="AI3" s="50"/>
      <c r="AJ3" s="50"/>
    </row>
    <row r="4" spans="1:36">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50"/>
      <c r="AH4" s="50"/>
      <c r="AI4" s="50"/>
      <c r="AJ4" s="50"/>
    </row>
    <row r="5" spans="1:36" ht="15" customHeight="1">
      <c r="A5" s="50"/>
      <c r="B5" s="618" t="s">
        <v>527</v>
      </c>
      <c r="C5" s="618"/>
      <c r="D5" s="618"/>
      <c r="E5" s="618"/>
      <c r="F5" s="618"/>
      <c r="G5" s="618"/>
      <c r="H5" s="618"/>
      <c r="I5" s="618"/>
      <c r="J5" s="618"/>
      <c r="K5" s="618"/>
      <c r="L5" s="618"/>
      <c r="M5" s="618"/>
      <c r="N5" s="618"/>
      <c r="O5" s="618"/>
      <c r="P5" s="618"/>
      <c r="Q5" s="77"/>
      <c r="R5" s="77"/>
      <c r="S5" s="77"/>
      <c r="T5" s="77"/>
      <c r="U5" s="77"/>
      <c r="V5" s="77"/>
      <c r="W5" s="77"/>
      <c r="X5" s="77"/>
      <c r="Y5" s="77"/>
      <c r="Z5" s="77"/>
      <c r="AA5" s="77"/>
      <c r="AB5" s="77"/>
      <c r="AC5" s="77"/>
      <c r="AD5" s="77"/>
      <c r="AE5" s="77"/>
      <c r="AF5" s="77"/>
    </row>
    <row r="6" spans="1:36" ht="15" customHeight="1">
      <c r="A6" s="50"/>
      <c r="B6" s="605" t="s">
        <v>1</v>
      </c>
      <c r="C6" s="605" t="s">
        <v>528</v>
      </c>
      <c r="D6" s="605"/>
      <c r="E6" s="605"/>
      <c r="F6" s="605"/>
      <c r="G6" s="605"/>
      <c r="H6" s="605"/>
      <c r="I6" s="605" t="s">
        <v>3</v>
      </c>
      <c r="J6" s="619"/>
      <c r="K6" s="617"/>
      <c r="L6" s="617"/>
      <c r="M6" s="577" t="s">
        <v>4</v>
      </c>
      <c r="N6" s="620" t="s">
        <v>5</v>
      </c>
      <c r="O6" s="620" t="s">
        <v>2</v>
      </c>
      <c r="P6" s="620" t="s">
        <v>6</v>
      </c>
      <c r="Q6" s="77"/>
      <c r="R6" s="77"/>
      <c r="S6" s="77"/>
      <c r="T6" s="77"/>
      <c r="U6" s="77"/>
      <c r="V6" s="77"/>
      <c r="W6" s="77"/>
      <c r="X6" s="77"/>
      <c r="Y6" s="77"/>
      <c r="Z6" s="77"/>
      <c r="AA6" s="77"/>
      <c r="AB6" s="77"/>
      <c r="AC6" s="77"/>
      <c r="AD6" s="77"/>
      <c r="AE6" s="77"/>
      <c r="AF6" s="77"/>
    </row>
    <row r="7" spans="1:36" ht="14.25" customHeight="1">
      <c r="A7" s="50"/>
      <c r="B7" s="605"/>
      <c r="C7" s="605"/>
      <c r="D7" s="605"/>
      <c r="E7" s="605"/>
      <c r="F7" s="605"/>
      <c r="G7" s="605"/>
      <c r="H7" s="605"/>
      <c r="I7" s="605"/>
      <c r="J7" s="619"/>
      <c r="K7" s="617"/>
      <c r="L7" s="617"/>
      <c r="M7" s="577"/>
      <c r="N7" s="620"/>
      <c r="O7" s="620"/>
      <c r="P7" s="620"/>
      <c r="Q7" s="77"/>
      <c r="R7" s="77"/>
      <c r="S7" s="77"/>
      <c r="T7" s="77"/>
      <c r="U7" s="77"/>
      <c r="V7" s="77"/>
      <c r="W7" s="77"/>
      <c r="X7" s="77"/>
      <c r="Y7" s="77"/>
      <c r="Z7" s="77"/>
      <c r="AA7" s="77"/>
      <c r="AB7" s="77"/>
      <c r="AC7" s="77"/>
      <c r="AD7" s="77"/>
      <c r="AE7" s="77"/>
      <c r="AF7" s="77"/>
    </row>
    <row r="8" spans="1:36">
      <c r="A8" s="50"/>
      <c r="B8" s="70"/>
      <c r="C8" s="70"/>
      <c r="D8" s="70"/>
      <c r="E8" s="70"/>
      <c r="F8" s="70"/>
      <c r="G8" s="70"/>
      <c r="H8" s="70"/>
      <c r="I8" s="70"/>
      <c r="J8" s="70"/>
      <c r="K8" s="70"/>
      <c r="L8" s="70"/>
      <c r="M8" s="70"/>
      <c r="N8" s="70"/>
      <c r="O8" s="70"/>
      <c r="P8" s="70"/>
      <c r="Q8" s="77"/>
      <c r="R8" s="77"/>
      <c r="S8" s="77"/>
      <c r="T8" s="77"/>
      <c r="U8" s="77"/>
      <c r="V8" s="21"/>
      <c r="W8" s="77"/>
      <c r="X8" s="77"/>
      <c r="Y8" s="77"/>
      <c r="Z8" s="77"/>
      <c r="AA8" s="77"/>
      <c r="AB8" s="77"/>
      <c r="AC8" s="77"/>
      <c r="AD8" s="77"/>
      <c r="AE8" s="77"/>
      <c r="AF8" s="77"/>
    </row>
    <row r="9" spans="1:36" ht="14.15" customHeight="1">
      <c r="A9" s="50"/>
      <c r="B9" s="633" t="s">
        <v>104</v>
      </c>
      <c r="C9" s="634"/>
      <c r="D9" s="634"/>
      <c r="E9" s="634"/>
      <c r="F9" s="634"/>
      <c r="G9" s="782" t="str">
        <f>VLOOKUP(Calc!$B$110,Calc!$D$108:$E$111,2,FALSE)</f>
        <v xml:space="preserve">No: Since you did not select this indicator for reporting, you do not have to fill out this sheet. </v>
      </c>
      <c r="H9" s="782"/>
      <c r="I9" s="782"/>
      <c r="J9" s="782"/>
      <c r="K9" s="782"/>
      <c r="L9" s="782"/>
      <c r="M9" s="782"/>
      <c r="N9" s="782"/>
      <c r="O9" s="782"/>
      <c r="P9" s="782"/>
      <c r="Q9" s="77"/>
      <c r="R9" s="77"/>
      <c r="S9" s="77"/>
      <c r="T9" s="77"/>
      <c r="U9" s="77"/>
      <c r="V9" s="77"/>
      <c r="W9" s="77"/>
      <c r="X9" s="77"/>
      <c r="Y9" s="77"/>
      <c r="Z9" s="77"/>
      <c r="AA9" s="77"/>
      <c r="AB9" s="77"/>
      <c r="AC9" s="77"/>
      <c r="AD9" s="77"/>
      <c r="AE9" s="77"/>
      <c r="AF9" s="77"/>
    </row>
    <row r="10" spans="1:36">
      <c r="A10" s="50"/>
      <c r="B10" s="635"/>
      <c r="C10" s="636"/>
      <c r="D10" s="636"/>
      <c r="E10" s="636"/>
      <c r="F10" s="636"/>
      <c r="G10" s="782"/>
      <c r="H10" s="782"/>
      <c r="I10" s="782"/>
      <c r="J10" s="782"/>
      <c r="K10" s="782"/>
      <c r="L10" s="782"/>
      <c r="M10" s="782"/>
      <c r="N10" s="782"/>
      <c r="O10" s="782"/>
      <c r="P10" s="782"/>
      <c r="Q10" s="77"/>
      <c r="R10" s="77"/>
      <c r="S10" s="77"/>
      <c r="T10" s="77"/>
      <c r="U10" s="77"/>
      <c r="V10" s="77"/>
      <c r="W10" s="77"/>
      <c r="X10" s="77"/>
      <c r="Y10" s="77"/>
      <c r="Z10" s="77"/>
      <c r="AA10" s="77"/>
      <c r="AB10" s="77"/>
      <c r="AC10" s="77"/>
      <c r="AD10" s="77"/>
      <c r="AE10" s="77"/>
      <c r="AF10" s="77"/>
    </row>
    <row r="11" spans="1:36">
      <c r="A11" s="50"/>
      <c r="B11" s="50"/>
      <c r="C11" s="50"/>
      <c r="D11" s="50"/>
      <c r="E11" s="50"/>
      <c r="F11" s="50"/>
      <c r="G11" s="50"/>
      <c r="H11" s="50"/>
      <c r="I11" s="50"/>
      <c r="J11" s="50"/>
      <c r="K11" s="50"/>
      <c r="L11" s="50"/>
      <c r="M11" s="50"/>
      <c r="N11" s="50"/>
      <c r="O11" s="50"/>
      <c r="P11" s="50"/>
      <c r="Q11" s="77"/>
      <c r="R11" s="77"/>
      <c r="S11" s="77"/>
      <c r="T11" s="77"/>
      <c r="U11" s="77"/>
      <c r="V11" s="77"/>
      <c r="W11" s="77"/>
      <c r="X11" s="77"/>
      <c r="Y11" s="77"/>
      <c r="Z11" s="77"/>
      <c r="AA11" s="77"/>
      <c r="AB11" s="77"/>
      <c r="AC11" s="77"/>
      <c r="AD11" s="77"/>
      <c r="AE11" s="77"/>
      <c r="AF11" s="77"/>
    </row>
    <row r="12" spans="1:36">
      <c r="A12" s="50"/>
      <c r="B12" s="651" t="s">
        <v>7</v>
      </c>
      <c r="C12" s="651"/>
      <c r="D12" s="651"/>
      <c r="E12" s="651"/>
      <c r="F12" s="651"/>
      <c r="G12" s="651"/>
      <c r="H12" s="651"/>
      <c r="I12" s="651"/>
      <c r="J12" s="651"/>
      <c r="K12" s="651"/>
      <c r="L12" s="651"/>
      <c r="M12" s="651"/>
      <c r="N12" s="651"/>
      <c r="O12" s="651"/>
      <c r="P12" s="651"/>
      <c r="Q12" s="77"/>
      <c r="R12" s="77"/>
      <c r="S12" s="77"/>
      <c r="T12" s="77"/>
      <c r="U12" s="77"/>
      <c r="V12" s="77"/>
      <c r="W12" s="77"/>
      <c r="X12" s="77"/>
      <c r="Y12" s="77"/>
      <c r="Z12" s="77"/>
      <c r="AA12" s="77"/>
      <c r="AB12" s="77"/>
      <c r="AC12" s="77"/>
      <c r="AD12" s="77"/>
      <c r="AE12" s="77"/>
      <c r="AF12" s="77"/>
    </row>
    <row r="13" spans="1:36">
      <c r="A13" s="50"/>
      <c r="B13" s="50"/>
      <c r="C13" s="50"/>
      <c r="D13" s="50"/>
      <c r="E13" s="50"/>
      <c r="F13" s="50"/>
      <c r="G13" s="50"/>
      <c r="H13" s="50"/>
      <c r="I13" s="50"/>
      <c r="J13" s="50"/>
      <c r="K13" s="50"/>
      <c r="L13" s="50"/>
      <c r="M13" s="50"/>
      <c r="N13" s="50"/>
      <c r="O13" s="50"/>
      <c r="P13" s="50"/>
      <c r="Q13" s="77"/>
      <c r="R13" s="77"/>
      <c r="S13" s="77"/>
      <c r="T13" s="77"/>
      <c r="U13" s="77"/>
      <c r="V13" s="77"/>
      <c r="W13" s="77"/>
      <c r="X13" s="77"/>
      <c r="Y13" s="77"/>
      <c r="Z13" s="77"/>
      <c r="AA13" s="77"/>
      <c r="AB13" s="77"/>
      <c r="AC13" s="77"/>
      <c r="AD13" s="77"/>
      <c r="AE13" s="77"/>
      <c r="AF13" s="77"/>
    </row>
    <row r="14" spans="1:36" ht="14.15" customHeight="1">
      <c r="A14" s="50"/>
      <c r="B14" s="632" t="s">
        <v>529</v>
      </c>
      <c r="C14" s="632"/>
      <c r="D14" s="632"/>
      <c r="E14" s="632"/>
      <c r="F14" s="632"/>
      <c r="G14" s="632"/>
      <c r="H14" s="632"/>
      <c r="I14" s="632"/>
      <c r="J14" s="632"/>
      <c r="K14" s="632"/>
      <c r="L14" s="632"/>
      <c r="M14" s="632"/>
      <c r="N14" s="632"/>
      <c r="O14" s="632"/>
      <c r="P14" s="632"/>
      <c r="Q14" s="77"/>
      <c r="R14" s="77"/>
      <c r="S14" s="77"/>
      <c r="T14" s="77"/>
      <c r="U14" s="77"/>
      <c r="V14" s="77"/>
      <c r="W14" s="77"/>
      <c r="X14" s="77"/>
      <c r="Y14" s="77"/>
      <c r="Z14" s="77"/>
      <c r="AA14" s="77"/>
      <c r="AB14" s="77"/>
      <c r="AC14" s="77"/>
      <c r="AD14" s="77"/>
      <c r="AE14" s="77"/>
      <c r="AF14" s="77"/>
    </row>
    <row r="15" spans="1:36">
      <c r="A15" s="50"/>
      <c r="B15" s="632"/>
      <c r="C15" s="632"/>
      <c r="D15" s="632"/>
      <c r="E15" s="632"/>
      <c r="F15" s="632"/>
      <c r="G15" s="632"/>
      <c r="H15" s="632"/>
      <c r="I15" s="632"/>
      <c r="J15" s="632"/>
      <c r="K15" s="632"/>
      <c r="L15" s="632"/>
      <c r="M15" s="632"/>
      <c r="N15" s="632"/>
      <c r="O15" s="632"/>
      <c r="P15" s="632"/>
      <c r="Q15" s="77"/>
      <c r="R15" s="77"/>
      <c r="S15" s="77"/>
      <c r="T15" s="77"/>
      <c r="U15" s="77"/>
      <c r="V15" s="77"/>
      <c r="W15" s="77"/>
      <c r="X15" s="77"/>
      <c r="Y15" s="77"/>
      <c r="Z15" s="77"/>
      <c r="AA15" s="77"/>
      <c r="AB15" s="77"/>
      <c r="AC15" s="77"/>
      <c r="AD15" s="77"/>
      <c r="AE15" s="77"/>
      <c r="AF15" s="77"/>
    </row>
    <row r="16" spans="1:36">
      <c r="A16" s="50"/>
      <c r="B16" s="211"/>
      <c r="C16" s="1035" t="s">
        <v>530</v>
      </c>
      <c r="D16" s="632"/>
      <c r="E16" s="632"/>
      <c r="F16" s="632"/>
      <c r="G16" s="632"/>
      <c r="H16" s="632"/>
      <c r="I16" s="632"/>
      <c r="J16" s="632"/>
      <c r="K16" s="632"/>
      <c r="L16" s="632"/>
      <c r="M16" s="632"/>
      <c r="N16" s="632"/>
      <c r="O16" s="211"/>
      <c r="P16" s="211"/>
      <c r="Q16" s="77"/>
      <c r="R16" s="77"/>
      <c r="S16" s="77"/>
      <c r="T16" s="77"/>
      <c r="U16" s="77"/>
      <c r="V16" s="77"/>
      <c r="W16" s="77"/>
      <c r="X16" s="77"/>
      <c r="Y16" s="77"/>
      <c r="Z16" s="77"/>
      <c r="AA16" s="77"/>
      <c r="AB16" s="77"/>
      <c r="AC16" s="77"/>
      <c r="AD16" s="77"/>
      <c r="AE16" s="77"/>
      <c r="AF16" s="77"/>
    </row>
    <row r="17" spans="1:32">
      <c r="A17" s="50"/>
      <c r="B17" s="211"/>
      <c r="C17" s="632"/>
      <c r="D17" s="632"/>
      <c r="E17" s="632"/>
      <c r="F17" s="632"/>
      <c r="G17" s="632"/>
      <c r="H17" s="632"/>
      <c r="I17" s="632"/>
      <c r="J17" s="632"/>
      <c r="K17" s="632"/>
      <c r="L17" s="632"/>
      <c r="M17" s="632"/>
      <c r="N17" s="632"/>
      <c r="O17" s="211"/>
      <c r="P17" s="211"/>
      <c r="Q17" s="77"/>
      <c r="R17" s="77"/>
      <c r="S17" s="77"/>
      <c r="T17" s="77"/>
      <c r="U17" s="77"/>
      <c r="V17" s="77"/>
      <c r="W17" s="77"/>
      <c r="X17" s="77"/>
      <c r="Y17" s="77"/>
      <c r="Z17" s="77"/>
      <c r="AA17" s="77"/>
      <c r="AB17" s="77"/>
      <c r="AC17" s="77"/>
      <c r="AD17" s="77"/>
      <c r="AE17" s="77"/>
      <c r="AF17" s="77"/>
    </row>
    <row r="18" spans="1:32">
      <c r="A18" s="50"/>
      <c r="B18" s="211"/>
      <c r="C18" s="632"/>
      <c r="D18" s="632"/>
      <c r="E18" s="632"/>
      <c r="F18" s="632"/>
      <c r="G18" s="632"/>
      <c r="H18" s="632"/>
      <c r="I18" s="632"/>
      <c r="J18" s="632"/>
      <c r="K18" s="632"/>
      <c r="L18" s="632"/>
      <c r="M18" s="632"/>
      <c r="N18" s="632"/>
      <c r="O18" s="211"/>
      <c r="P18" s="211"/>
      <c r="Q18" s="77"/>
      <c r="R18" s="77"/>
      <c r="S18" s="77"/>
      <c r="T18" s="77"/>
      <c r="U18" s="77"/>
      <c r="V18" s="77"/>
      <c r="W18" s="77"/>
      <c r="X18" s="77"/>
      <c r="Y18" s="77"/>
      <c r="Z18" s="77"/>
      <c r="AA18" s="77"/>
      <c r="AB18" s="77"/>
      <c r="AC18" s="77"/>
      <c r="AD18" s="77"/>
      <c r="AE18" s="77"/>
      <c r="AF18" s="77"/>
    </row>
    <row r="19" spans="1:32">
      <c r="A19" s="50"/>
      <c r="B19" s="438" t="s">
        <v>13</v>
      </c>
      <c r="C19" s="632"/>
      <c r="D19" s="632"/>
      <c r="E19" s="632"/>
      <c r="F19" s="632"/>
      <c r="G19" s="632"/>
      <c r="H19" s="632"/>
      <c r="I19" s="632"/>
      <c r="J19" s="632"/>
      <c r="K19" s="632"/>
      <c r="L19" s="632"/>
      <c r="M19" s="632"/>
      <c r="N19" s="632"/>
      <c r="O19" s="211"/>
      <c r="P19" s="211"/>
      <c r="Q19" s="77"/>
      <c r="R19" s="77"/>
      <c r="S19" s="77"/>
      <c r="T19" s="77"/>
      <c r="U19" s="77"/>
      <c r="V19" s="77"/>
      <c r="W19" s="77"/>
      <c r="X19" s="77"/>
      <c r="Y19" s="77"/>
      <c r="Z19" s="77"/>
      <c r="AA19" s="77"/>
      <c r="AB19" s="77"/>
      <c r="AC19" s="77"/>
      <c r="AD19" s="77"/>
      <c r="AE19" s="77"/>
      <c r="AF19" s="77"/>
    </row>
    <row r="20" spans="1:32">
      <c r="A20" s="50"/>
      <c r="B20" s="211"/>
      <c r="C20" s="632"/>
      <c r="D20" s="632"/>
      <c r="E20" s="632"/>
      <c r="F20" s="632"/>
      <c r="G20" s="632"/>
      <c r="H20" s="632"/>
      <c r="I20" s="632"/>
      <c r="J20" s="632"/>
      <c r="K20" s="632"/>
      <c r="L20" s="632"/>
      <c r="M20" s="632"/>
      <c r="N20" s="632"/>
      <c r="O20" s="211"/>
      <c r="P20" s="211"/>
      <c r="Q20" s="77"/>
      <c r="R20" s="77"/>
      <c r="S20" s="77"/>
      <c r="T20" s="77"/>
      <c r="U20" s="77"/>
      <c r="V20" s="77"/>
      <c r="W20" s="77"/>
      <c r="X20" s="77"/>
      <c r="Y20" s="77"/>
      <c r="Z20" s="77"/>
      <c r="AA20" s="77"/>
      <c r="AB20" s="77"/>
      <c r="AC20" s="77"/>
      <c r="AD20" s="77"/>
      <c r="AE20" s="77"/>
      <c r="AF20" s="77"/>
    </row>
    <row r="21" spans="1:32">
      <c r="A21" s="50"/>
      <c r="B21" s="211"/>
      <c r="C21" s="632"/>
      <c r="D21" s="632"/>
      <c r="E21" s="632"/>
      <c r="F21" s="632"/>
      <c r="G21" s="632"/>
      <c r="H21" s="632"/>
      <c r="I21" s="632"/>
      <c r="J21" s="632"/>
      <c r="K21" s="632"/>
      <c r="L21" s="632"/>
      <c r="M21" s="632"/>
      <c r="N21" s="632"/>
      <c r="O21" s="211"/>
      <c r="P21" s="211"/>
      <c r="Q21" s="77"/>
      <c r="R21" s="77"/>
      <c r="S21" s="77"/>
      <c r="T21" s="77"/>
      <c r="U21" s="77"/>
      <c r="V21" s="77"/>
      <c r="W21" s="77"/>
      <c r="X21" s="77"/>
      <c r="Y21" s="77"/>
      <c r="Z21" s="77"/>
      <c r="AA21" s="77"/>
      <c r="AB21" s="77"/>
      <c r="AC21" s="77"/>
      <c r="AD21" s="77"/>
      <c r="AE21" s="77"/>
      <c r="AF21" s="77"/>
    </row>
    <row r="22" spans="1:32">
      <c r="A22" s="50"/>
      <c r="B22" s="211"/>
      <c r="C22" s="632"/>
      <c r="D22" s="632"/>
      <c r="E22" s="632"/>
      <c r="F22" s="632"/>
      <c r="G22" s="632"/>
      <c r="H22" s="632"/>
      <c r="I22" s="632"/>
      <c r="J22" s="632"/>
      <c r="K22" s="632"/>
      <c r="L22" s="632"/>
      <c r="M22" s="632"/>
      <c r="N22" s="632"/>
      <c r="O22" s="211"/>
      <c r="P22" s="211"/>
      <c r="Q22" s="77"/>
      <c r="R22" s="77"/>
      <c r="S22" s="77"/>
      <c r="T22" s="77"/>
      <c r="U22" s="77"/>
      <c r="V22" s="77"/>
      <c r="W22" s="77"/>
      <c r="X22" s="77"/>
      <c r="Y22" s="77"/>
      <c r="Z22" s="77"/>
      <c r="AA22" s="77"/>
      <c r="AB22" s="77"/>
      <c r="AC22" s="77"/>
      <c r="AD22" s="77"/>
      <c r="AE22" s="77"/>
      <c r="AF22" s="77"/>
    </row>
    <row r="23" spans="1:32">
      <c r="A23" s="50"/>
      <c r="B23" s="438"/>
      <c r="C23" s="632"/>
      <c r="D23" s="632"/>
      <c r="E23" s="632"/>
      <c r="F23" s="632"/>
      <c r="G23" s="632"/>
      <c r="H23" s="632"/>
      <c r="I23" s="632"/>
      <c r="J23" s="632"/>
      <c r="K23" s="632"/>
      <c r="L23" s="632"/>
      <c r="M23" s="632"/>
      <c r="N23" s="632"/>
      <c r="O23" s="211"/>
      <c r="P23" s="211"/>
      <c r="Q23" s="77"/>
      <c r="R23" s="77"/>
      <c r="S23" s="77"/>
      <c r="T23" s="77"/>
      <c r="U23" s="77"/>
      <c r="V23" s="77"/>
      <c r="W23" s="77"/>
      <c r="X23" s="77"/>
      <c r="Y23" s="77"/>
      <c r="Z23" s="77"/>
      <c r="AA23" s="77"/>
      <c r="AB23" s="77"/>
      <c r="AC23" s="77"/>
      <c r="AD23" s="77"/>
      <c r="AE23" s="77"/>
      <c r="AF23" s="77"/>
    </row>
    <row r="24" spans="1:32">
      <c r="A24" s="50"/>
      <c r="B24" s="211"/>
      <c r="C24" s="632"/>
      <c r="D24" s="632"/>
      <c r="E24" s="632"/>
      <c r="F24" s="632"/>
      <c r="G24" s="632"/>
      <c r="H24" s="632"/>
      <c r="I24" s="632"/>
      <c r="J24" s="632"/>
      <c r="K24" s="632"/>
      <c r="L24" s="632"/>
      <c r="M24" s="632"/>
      <c r="N24" s="632"/>
      <c r="O24" s="211"/>
      <c r="P24" s="211"/>
      <c r="Q24" s="77"/>
      <c r="R24" s="77"/>
      <c r="S24" s="77"/>
      <c r="T24" s="77"/>
      <c r="U24" s="77"/>
      <c r="V24" s="77"/>
      <c r="W24" s="77"/>
      <c r="X24" s="77"/>
      <c r="Y24" s="77"/>
      <c r="Z24" s="77"/>
      <c r="AA24" s="77"/>
      <c r="AB24" s="77"/>
      <c r="AC24" s="77"/>
      <c r="AD24" s="77"/>
      <c r="AE24" s="77"/>
      <c r="AF24" s="77"/>
    </row>
    <row r="25" spans="1:32">
      <c r="A25" s="50"/>
      <c r="B25" s="438" t="s">
        <v>13</v>
      </c>
      <c r="C25" s="632"/>
      <c r="D25" s="632"/>
      <c r="E25" s="632"/>
      <c r="F25" s="632"/>
      <c r="G25" s="632"/>
      <c r="H25" s="632"/>
      <c r="I25" s="632"/>
      <c r="J25" s="632"/>
      <c r="K25" s="632"/>
      <c r="L25" s="632"/>
      <c r="M25" s="632"/>
      <c r="N25" s="632"/>
      <c r="O25" s="211"/>
      <c r="P25" s="211"/>
      <c r="Q25" s="77"/>
      <c r="R25" s="77"/>
      <c r="S25" s="77"/>
      <c r="T25" s="77"/>
      <c r="U25" s="77"/>
      <c r="V25" s="77"/>
      <c r="W25" s="77"/>
      <c r="X25" s="77"/>
      <c r="Y25" s="77"/>
      <c r="Z25" s="77"/>
      <c r="AA25" s="77"/>
      <c r="AB25" s="77"/>
      <c r="AC25" s="77"/>
      <c r="AD25" s="77"/>
      <c r="AE25" s="77"/>
      <c r="AF25" s="77"/>
    </row>
    <row r="26" spans="1:32">
      <c r="A26" s="50"/>
      <c r="B26" s="438"/>
      <c r="C26" s="632"/>
      <c r="D26" s="632"/>
      <c r="E26" s="632"/>
      <c r="F26" s="632"/>
      <c r="G26" s="632"/>
      <c r="H26" s="632"/>
      <c r="I26" s="632"/>
      <c r="J26" s="632"/>
      <c r="K26" s="632"/>
      <c r="L26" s="632"/>
      <c r="M26" s="632"/>
      <c r="N26" s="632"/>
      <c r="O26" s="211"/>
      <c r="P26" s="211"/>
      <c r="Q26" s="77"/>
      <c r="R26" s="77"/>
      <c r="S26" s="77"/>
      <c r="T26" s="77"/>
      <c r="U26" s="77"/>
      <c r="V26" s="77"/>
      <c r="W26" s="77"/>
      <c r="X26" s="77"/>
      <c r="Y26" s="77"/>
      <c r="Z26" s="77"/>
      <c r="AA26" s="77"/>
      <c r="AB26" s="77"/>
      <c r="AC26" s="77"/>
      <c r="AD26" s="77"/>
      <c r="AE26" s="77"/>
      <c r="AF26" s="77"/>
    </row>
    <row r="27" spans="1:32">
      <c r="A27" s="50"/>
      <c r="B27" s="211"/>
      <c r="C27" s="632"/>
      <c r="D27" s="632"/>
      <c r="E27" s="632"/>
      <c r="F27" s="632"/>
      <c r="G27" s="632"/>
      <c r="H27" s="632"/>
      <c r="I27" s="632"/>
      <c r="J27" s="632"/>
      <c r="K27" s="632"/>
      <c r="L27" s="632"/>
      <c r="M27" s="632"/>
      <c r="N27" s="632"/>
      <c r="O27" s="211"/>
      <c r="P27" s="211"/>
      <c r="Q27" s="77"/>
      <c r="R27" s="77"/>
      <c r="S27" s="77"/>
      <c r="T27" s="77"/>
      <c r="U27" s="77"/>
      <c r="V27" s="77"/>
      <c r="W27" s="77"/>
      <c r="X27" s="77"/>
      <c r="Y27" s="77"/>
      <c r="Z27" s="77"/>
      <c r="AA27" s="77"/>
      <c r="AB27" s="77"/>
      <c r="AC27" s="77"/>
      <c r="AD27" s="77"/>
      <c r="AE27" s="77"/>
      <c r="AF27" s="77"/>
    </row>
    <row r="28" spans="1:32">
      <c r="A28" s="50"/>
      <c r="B28" s="438"/>
      <c r="C28" s="632"/>
      <c r="D28" s="632"/>
      <c r="E28" s="632"/>
      <c r="F28" s="632"/>
      <c r="G28" s="632"/>
      <c r="H28" s="632"/>
      <c r="I28" s="632"/>
      <c r="J28" s="632"/>
      <c r="K28" s="632"/>
      <c r="L28" s="632"/>
      <c r="M28" s="632"/>
      <c r="N28" s="632"/>
      <c r="O28" s="211"/>
      <c r="P28" s="211"/>
      <c r="Q28" s="77"/>
      <c r="R28" s="77"/>
      <c r="S28" s="77"/>
      <c r="T28" s="77"/>
      <c r="U28" s="77"/>
      <c r="V28" s="77"/>
      <c r="W28" s="77"/>
      <c r="X28" s="77"/>
      <c r="Y28" s="77"/>
      <c r="Z28" s="77"/>
      <c r="AA28" s="77"/>
      <c r="AB28" s="77"/>
      <c r="AC28" s="77"/>
      <c r="AD28" s="77"/>
      <c r="AE28" s="77"/>
      <c r="AF28" s="77"/>
    </row>
    <row r="29" spans="1:32">
      <c r="A29" s="50"/>
      <c r="B29" s="438"/>
      <c r="C29" s="632"/>
      <c r="D29" s="632"/>
      <c r="E29" s="632"/>
      <c r="F29" s="632"/>
      <c r="G29" s="632"/>
      <c r="H29" s="632"/>
      <c r="I29" s="632"/>
      <c r="J29" s="632"/>
      <c r="K29" s="632"/>
      <c r="L29" s="632"/>
      <c r="M29" s="632"/>
      <c r="N29" s="632"/>
      <c r="O29" s="211"/>
      <c r="P29" s="211"/>
      <c r="Q29" s="77"/>
      <c r="R29" s="77"/>
      <c r="S29" s="77"/>
      <c r="T29" s="77"/>
      <c r="U29" s="77"/>
      <c r="V29" s="77"/>
      <c r="W29" s="77"/>
      <c r="X29" s="77"/>
      <c r="Y29" s="77"/>
      <c r="Z29" s="77"/>
      <c r="AA29" s="77"/>
      <c r="AB29" s="77"/>
      <c r="AC29" s="77"/>
      <c r="AD29" s="77"/>
      <c r="AE29" s="77"/>
      <c r="AF29" s="77"/>
    </row>
    <row r="30" spans="1:32">
      <c r="A30" s="50"/>
      <c r="B30" s="438"/>
      <c r="C30" s="632"/>
      <c r="D30" s="632"/>
      <c r="E30" s="632"/>
      <c r="F30" s="632"/>
      <c r="G30" s="632"/>
      <c r="H30" s="632"/>
      <c r="I30" s="632"/>
      <c r="J30" s="632"/>
      <c r="K30" s="632"/>
      <c r="L30" s="632"/>
      <c r="M30" s="632"/>
      <c r="N30" s="632"/>
      <c r="O30" s="211"/>
      <c r="P30" s="211"/>
      <c r="Q30" s="77"/>
      <c r="R30" s="77"/>
      <c r="S30" s="77"/>
      <c r="T30" s="77"/>
      <c r="U30" s="77"/>
      <c r="V30" s="77"/>
      <c r="W30" s="77"/>
      <c r="X30" s="77"/>
      <c r="Y30" s="77"/>
      <c r="Z30" s="77"/>
      <c r="AA30" s="77"/>
      <c r="AB30" s="77"/>
      <c r="AC30" s="77"/>
      <c r="AD30" s="77"/>
      <c r="AE30" s="77"/>
      <c r="AF30" s="77"/>
    </row>
    <row r="31" spans="1:32">
      <c r="A31" s="50"/>
      <c r="B31" s="438"/>
      <c r="C31" s="632"/>
      <c r="D31" s="632"/>
      <c r="E31" s="632"/>
      <c r="F31" s="632"/>
      <c r="G31" s="632"/>
      <c r="H31" s="632"/>
      <c r="I31" s="632"/>
      <c r="J31" s="632"/>
      <c r="K31" s="632"/>
      <c r="L31" s="632"/>
      <c r="M31" s="632"/>
      <c r="N31" s="632"/>
      <c r="O31" s="211"/>
      <c r="P31" s="211"/>
      <c r="Q31" s="77"/>
      <c r="R31" s="77"/>
      <c r="S31" s="77"/>
      <c r="T31" s="77"/>
      <c r="U31" s="77"/>
      <c r="V31" s="77"/>
      <c r="W31" s="77"/>
      <c r="X31" s="77"/>
      <c r="Y31" s="77"/>
      <c r="Z31" s="77"/>
      <c r="AA31" s="77"/>
      <c r="AB31" s="77"/>
      <c r="AC31" s="77"/>
      <c r="AD31" s="77"/>
      <c r="AE31" s="77"/>
      <c r="AF31" s="77"/>
    </row>
    <row r="32" spans="1:32">
      <c r="A32" s="50"/>
      <c r="B32" s="438"/>
      <c r="C32" s="632"/>
      <c r="D32" s="632"/>
      <c r="E32" s="632"/>
      <c r="F32" s="632"/>
      <c r="G32" s="632"/>
      <c r="H32" s="632"/>
      <c r="I32" s="632"/>
      <c r="J32" s="632"/>
      <c r="K32" s="632"/>
      <c r="L32" s="632"/>
      <c r="M32" s="632"/>
      <c r="N32" s="632"/>
      <c r="O32" s="211"/>
      <c r="P32" s="211"/>
      <c r="Q32" s="77"/>
      <c r="R32" s="77"/>
      <c r="S32" s="77"/>
      <c r="T32" s="77"/>
      <c r="U32" s="77"/>
      <c r="V32" s="77"/>
      <c r="W32" s="77"/>
      <c r="X32" s="77"/>
      <c r="Y32" s="77"/>
      <c r="Z32" s="77"/>
      <c r="AA32" s="77"/>
      <c r="AB32" s="77"/>
      <c r="AC32" s="77"/>
      <c r="AD32" s="77"/>
      <c r="AE32" s="77"/>
      <c r="AF32" s="77"/>
    </row>
    <row r="33" spans="1:32">
      <c r="A33" s="50"/>
      <c r="B33" s="438" t="s">
        <v>13</v>
      </c>
      <c r="C33" s="632"/>
      <c r="D33" s="632"/>
      <c r="E33" s="632"/>
      <c r="F33" s="632"/>
      <c r="G33" s="632"/>
      <c r="H33" s="632"/>
      <c r="I33" s="632"/>
      <c r="J33" s="632"/>
      <c r="K33" s="632"/>
      <c r="L33" s="632"/>
      <c r="M33" s="632"/>
      <c r="N33" s="632"/>
      <c r="O33" s="211"/>
      <c r="P33" s="211"/>
      <c r="Q33" s="77"/>
      <c r="R33" s="77"/>
      <c r="S33" s="77"/>
      <c r="T33" s="77"/>
      <c r="U33" s="77"/>
      <c r="V33" s="77"/>
      <c r="W33" s="77"/>
      <c r="X33" s="77"/>
      <c r="Y33" s="77"/>
      <c r="Z33" s="77"/>
      <c r="AA33" s="77"/>
      <c r="AB33" s="77"/>
      <c r="AC33" s="77"/>
      <c r="AD33" s="77"/>
      <c r="AE33" s="77"/>
      <c r="AF33" s="77"/>
    </row>
    <row r="34" spans="1:32">
      <c r="A34" s="50"/>
      <c r="B34" s="438"/>
      <c r="C34" s="632"/>
      <c r="D34" s="632"/>
      <c r="E34" s="632"/>
      <c r="F34" s="632"/>
      <c r="G34" s="632"/>
      <c r="H34" s="632"/>
      <c r="I34" s="632"/>
      <c r="J34" s="632"/>
      <c r="K34" s="632"/>
      <c r="L34" s="632"/>
      <c r="M34" s="632"/>
      <c r="N34" s="632"/>
      <c r="O34" s="211"/>
      <c r="P34" s="211"/>
      <c r="Q34" s="77"/>
      <c r="R34" s="77"/>
      <c r="S34" s="77"/>
      <c r="T34" s="77"/>
      <c r="U34" s="77"/>
      <c r="V34" s="77"/>
      <c r="W34" s="77"/>
      <c r="X34" s="77"/>
      <c r="Y34" s="77"/>
      <c r="Z34" s="77"/>
      <c r="AA34" s="77"/>
      <c r="AB34" s="77"/>
      <c r="AC34" s="77"/>
      <c r="AD34" s="77"/>
      <c r="AE34" s="77"/>
      <c r="AF34" s="77"/>
    </row>
    <row r="35" spans="1:32">
      <c r="A35" s="50"/>
      <c r="B35" s="438"/>
      <c r="C35" s="632"/>
      <c r="D35" s="632"/>
      <c r="E35" s="632"/>
      <c r="F35" s="632"/>
      <c r="G35" s="632"/>
      <c r="H35" s="632"/>
      <c r="I35" s="632"/>
      <c r="J35" s="632"/>
      <c r="K35" s="632"/>
      <c r="L35" s="632"/>
      <c r="M35" s="632"/>
      <c r="N35" s="632"/>
      <c r="O35" s="211"/>
      <c r="P35" s="211"/>
      <c r="Q35" s="77"/>
      <c r="R35" s="77"/>
      <c r="S35" s="77"/>
      <c r="T35" s="77"/>
      <c r="U35" s="77"/>
      <c r="V35" s="77"/>
      <c r="W35" s="77"/>
      <c r="X35" s="77"/>
      <c r="Y35" s="77"/>
      <c r="Z35" s="77"/>
      <c r="AA35" s="77"/>
      <c r="AB35" s="77"/>
      <c r="AC35" s="77"/>
      <c r="AD35" s="77"/>
      <c r="AE35" s="77"/>
      <c r="AF35" s="77"/>
    </row>
    <row r="36" spans="1:32">
      <c r="A36" s="50"/>
      <c r="B36" s="438" t="s">
        <v>13</v>
      </c>
      <c r="C36" s="632"/>
      <c r="D36" s="632"/>
      <c r="E36" s="632"/>
      <c r="F36" s="632"/>
      <c r="G36" s="632"/>
      <c r="H36" s="632"/>
      <c r="I36" s="632"/>
      <c r="J36" s="632"/>
      <c r="K36" s="632"/>
      <c r="L36" s="632"/>
      <c r="M36" s="632"/>
      <c r="N36" s="632"/>
      <c r="O36" s="211"/>
      <c r="P36" s="211"/>
      <c r="Q36" s="77"/>
      <c r="R36" s="77"/>
      <c r="S36" s="77"/>
      <c r="T36" s="77"/>
      <c r="U36" s="77"/>
      <c r="V36" s="77"/>
      <c r="W36" s="77"/>
      <c r="X36" s="77"/>
      <c r="Y36" s="77"/>
      <c r="Z36" s="77"/>
      <c r="AA36" s="77"/>
      <c r="AB36" s="77"/>
      <c r="AC36" s="77"/>
      <c r="AD36" s="77"/>
      <c r="AE36" s="77"/>
      <c r="AF36" s="77"/>
    </row>
    <row r="37" spans="1:32">
      <c r="A37" s="50"/>
      <c r="B37" s="438"/>
      <c r="C37" s="632"/>
      <c r="D37" s="632"/>
      <c r="E37" s="632"/>
      <c r="F37" s="632"/>
      <c r="G37" s="632"/>
      <c r="H37" s="632"/>
      <c r="I37" s="632"/>
      <c r="J37" s="632"/>
      <c r="K37" s="632"/>
      <c r="L37" s="632"/>
      <c r="M37" s="632"/>
      <c r="N37" s="632"/>
      <c r="O37" s="211"/>
      <c r="P37" s="211"/>
      <c r="Q37" s="77"/>
      <c r="R37" s="77"/>
      <c r="S37" s="77"/>
      <c r="T37" s="77"/>
      <c r="U37" s="77"/>
      <c r="V37" s="77"/>
      <c r="W37" s="77"/>
      <c r="X37" s="77"/>
      <c r="Y37" s="77"/>
      <c r="Z37" s="77"/>
      <c r="AA37" s="77"/>
      <c r="AB37" s="77"/>
      <c r="AC37" s="77"/>
      <c r="AD37" s="77"/>
      <c r="AE37" s="77"/>
      <c r="AF37" s="77"/>
    </row>
    <row r="38" spans="1:32">
      <c r="A38" s="50"/>
      <c r="B38" s="438"/>
      <c r="C38" s="632"/>
      <c r="D38" s="632"/>
      <c r="E38" s="632"/>
      <c r="F38" s="632"/>
      <c r="G38" s="632"/>
      <c r="H38" s="632"/>
      <c r="I38" s="632"/>
      <c r="J38" s="632"/>
      <c r="K38" s="632"/>
      <c r="L38" s="632"/>
      <c r="M38" s="632"/>
      <c r="N38" s="632"/>
      <c r="O38" s="211"/>
      <c r="P38" s="211"/>
      <c r="Q38" s="77"/>
      <c r="R38" s="77"/>
      <c r="S38" s="77"/>
      <c r="T38" s="77"/>
      <c r="U38" s="77"/>
      <c r="V38" s="77"/>
      <c r="W38" s="77"/>
      <c r="X38" s="77"/>
      <c r="Y38" s="77"/>
      <c r="Z38" s="77"/>
      <c r="AA38" s="77"/>
      <c r="AB38" s="77"/>
      <c r="AC38" s="77"/>
      <c r="AD38" s="77"/>
      <c r="AE38" s="77"/>
      <c r="AF38" s="77"/>
    </row>
    <row r="39" spans="1:32">
      <c r="A39" s="50"/>
      <c r="B39" s="50"/>
      <c r="C39" s="50"/>
      <c r="D39" s="50"/>
      <c r="E39" s="50"/>
      <c r="F39" s="50"/>
      <c r="G39" s="50"/>
      <c r="H39" s="50"/>
      <c r="I39" s="50"/>
      <c r="J39" s="50"/>
      <c r="K39" s="50"/>
      <c r="L39" s="50"/>
      <c r="M39" s="50"/>
      <c r="N39" s="50"/>
      <c r="O39" s="50"/>
      <c r="P39" s="50"/>
      <c r="Q39" s="77"/>
      <c r="R39" s="77"/>
      <c r="S39" s="77"/>
      <c r="T39" s="77"/>
      <c r="U39" s="77"/>
      <c r="V39" s="77"/>
      <c r="W39" s="77"/>
      <c r="X39" s="77"/>
      <c r="Y39" s="77"/>
      <c r="Z39" s="77"/>
      <c r="AA39" s="77"/>
      <c r="AB39" s="77"/>
      <c r="AC39" s="77"/>
      <c r="AD39" s="77"/>
      <c r="AE39" s="77"/>
      <c r="AF39" s="77"/>
    </row>
    <row r="40" spans="1:32">
      <c r="A40" s="50"/>
      <c r="B40" s="54" t="s">
        <v>130</v>
      </c>
      <c r="C40" s="215"/>
      <c r="D40" s="215"/>
      <c r="E40" s="215"/>
      <c r="F40" s="215"/>
      <c r="G40" s="215"/>
      <c r="H40" s="215"/>
      <c r="I40" s="215"/>
      <c r="J40" s="215"/>
      <c r="K40" s="215"/>
      <c r="L40" s="215"/>
      <c r="M40" s="215"/>
      <c r="N40" s="215"/>
      <c r="O40" s="215"/>
      <c r="P40" s="216"/>
      <c r="Q40" s="77"/>
      <c r="R40" s="77"/>
      <c r="S40" s="77"/>
      <c r="T40" s="77"/>
      <c r="U40" s="77"/>
      <c r="V40" s="77"/>
      <c r="W40" s="77"/>
      <c r="X40" s="77"/>
      <c r="Y40" s="77"/>
      <c r="Z40" s="77"/>
      <c r="AA40" s="77"/>
      <c r="AB40" s="77"/>
      <c r="AC40" s="77"/>
      <c r="AD40" s="77"/>
      <c r="AE40" s="77"/>
      <c r="AF40" s="77"/>
    </row>
    <row r="41" spans="1:32">
      <c r="A41" s="50"/>
      <c r="B41" s="217"/>
      <c r="C41" s="218"/>
      <c r="D41" s="218"/>
      <c r="E41" s="218"/>
      <c r="F41" s="218"/>
      <c r="G41" s="218"/>
      <c r="H41" s="218"/>
      <c r="I41" s="218"/>
      <c r="J41" s="218"/>
      <c r="K41" s="218"/>
      <c r="L41" s="218"/>
      <c r="M41" s="218"/>
      <c r="N41" s="218"/>
      <c r="O41" s="218"/>
      <c r="P41" s="219"/>
      <c r="Q41" s="77"/>
      <c r="R41" s="77"/>
      <c r="S41" s="77"/>
      <c r="T41" s="77"/>
      <c r="U41" s="77"/>
      <c r="V41" s="77"/>
      <c r="W41" s="77"/>
      <c r="X41" s="77"/>
      <c r="Y41" s="77"/>
      <c r="Z41" s="77"/>
      <c r="AA41" s="77"/>
      <c r="AB41" s="77"/>
      <c r="AC41" s="77"/>
      <c r="AD41" s="77"/>
      <c r="AE41" s="77"/>
      <c r="AF41" s="77"/>
    </row>
    <row r="42" spans="1:32" ht="15" customHeight="1">
      <c r="A42" s="50"/>
      <c r="B42" s="217"/>
      <c r="C42" s="726" t="s">
        <v>531</v>
      </c>
      <c r="D42" s="726"/>
      <c r="E42" s="726"/>
      <c r="F42" s="981" t="s">
        <v>134</v>
      </c>
      <c r="G42" s="981" t="s">
        <v>74</v>
      </c>
      <c r="H42" s="981"/>
      <c r="I42" s="726" t="s">
        <v>75</v>
      </c>
      <c r="J42" s="726"/>
      <c r="K42" s="218"/>
      <c r="L42" s="218"/>
      <c r="M42" s="218"/>
      <c r="N42" s="218"/>
      <c r="O42" s="1028"/>
      <c r="P42" s="1029"/>
      <c r="Q42" s="77"/>
      <c r="R42" s="77"/>
      <c r="S42" s="77"/>
      <c r="T42" s="77"/>
      <c r="U42" s="77"/>
      <c r="V42" s="77"/>
      <c r="W42" s="77"/>
      <c r="X42" s="77"/>
      <c r="Y42" s="77"/>
      <c r="Z42" s="77"/>
      <c r="AA42" s="77"/>
      <c r="AB42" s="77"/>
      <c r="AC42" s="77"/>
      <c r="AD42" s="77"/>
      <c r="AE42" s="77"/>
      <c r="AF42" s="77"/>
    </row>
    <row r="43" spans="1:32" ht="15" customHeight="1">
      <c r="A43" s="50"/>
      <c r="B43" s="217"/>
      <c r="C43" s="726"/>
      <c r="D43" s="726"/>
      <c r="E43" s="726"/>
      <c r="F43" s="981"/>
      <c r="G43" s="981"/>
      <c r="H43" s="981"/>
      <c r="I43" s="726"/>
      <c r="J43" s="726"/>
      <c r="K43" s="218"/>
      <c r="L43" s="218"/>
      <c r="M43" s="218"/>
      <c r="N43" s="218"/>
      <c r="O43" s="1028"/>
      <c r="P43" s="1029"/>
      <c r="Q43" s="77"/>
      <c r="R43" s="77"/>
      <c r="S43" s="77"/>
      <c r="T43" s="77"/>
      <c r="U43" s="77"/>
      <c r="V43" s="77"/>
      <c r="W43" s="77"/>
      <c r="X43" s="77"/>
      <c r="Y43" s="77"/>
      <c r="Z43" s="77"/>
      <c r="AA43" s="77"/>
      <c r="AB43" s="77"/>
      <c r="AC43" s="77"/>
      <c r="AD43" s="77"/>
      <c r="AE43" s="77"/>
      <c r="AF43" s="77"/>
    </row>
    <row r="44" spans="1:32">
      <c r="A44" s="50"/>
      <c r="B44" s="217"/>
      <c r="C44" s="726"/>
      <c r="D44" s="726"/>
      <c r="E44" s="726"/>
      <c r="F44" s="981"/>
      <c r="G44" s="981"/>
      <c r="H44" s="981"/>
      <c r="I44" s="726"/>
      <c r="J44" s="726"/>
      <c r="K44" s="218"/>
      <c r="L44" s="218"/>
      <c r="M44" s="218"/>
      <c r="N44" s="218"/>
      <c r="O44" s="1028"/>
      <c r="P44" s="1029"/>
      <c r="Q44" s="77"/>
      <c r="R44" s="77"/>
      <c r="S44" s="77"/>
      <c r="T44" s="77"/>
      <c r="U44" s="77"/>
      <c r="V44" s="77"/>
      <c r="W44" s="77"/>
      <c r="X44" s="77"/>
      <c r="Y44" s="77"/>
      <c r="Z44" s="77"/>
      <c r="AA44" s="77"/>
      <c r="AB44" s="77"/>
      <c r="AC44" s="77"/>
      <c r="AD44" s="77"/>
      <c r="AE44" s="77"/>
      <c r="AF44" s="77"/>
    </row>
    <row r="45" spans="1:32">
      <c r="A45" s="50"/>
      <c r="B45" s="217"/>
      <c r="C45" s="726" t="s">
        <v>532</v>
      </c>
      <c r="D45" s="726"/>
      <c r="E45" s="726"/>
      <c r="F45" s="969" t="s">
        <v>291</v>
      </c>
      <c r="G45" s="1036">
        <v>0</v>
      </c>
      <c r="H45" s="1036"/>
      <c r="I45" s="728">
        <f>$F$108</f>
        <v>0</v>
      </c>
      <c r="J45" s="728"/>
      <c r="K45" s="218"/>
      <c r="L45" s="218"/>
      <c r="M45" s="218"/>
      <c r="N45" s="218"/>
      <c r="O45" s="1028"/>
      <c r="P45" s="1029"/>
      <c r="Q45" s="77"/>
      <c r="R45" s="77"/>
      <c r="S45" s="77"/>
      <c r="T45" s="77"/>
      <c r="U45" s="77"/>
      <c r="V45" s="77"/>
      <c r="W45" s="77"/>
      <c r="X45" s="77"/>
      <c r="Y45" s="77"/>
      <c r="Z45" s="77"/>
      <c r="AA45" s="77"/>
      <c r="AB45" s="77"/>
      <c r="AC45" s="77"/>
      <c r="AD45" s="77"/>
      <c r="AE45" s="77"/>
      <c r="AF45" s="77"/>
    </row>
    <row r="46" spans="1:32">
      <c r="A46" s="50"/>
      <c r="B46" s="217"/>
      <c r="C46" s="726"/>
      <c r="D46" s="726"/>
      <c r="E46" s="726"/>
      <c r="F46" s="969"/>
      <c r="G46" s="1036"/>
      <c r="H46" s="1036"/>
      <c r="I46" s="728"/>
      <c r="J46" s="728"/>
      <c r="K46" s="218"/>
      <c r="L46" s="218"/>
      <c r="M46" s="218"/>
      <c r="N46" s="218"/>
      <c r="O46" s="1028"/>
      <c r="P46" s="1029"/>
      <c r="Q46" s="77"/>
      <c r="R46" s="77"/>
      <c r="S46" s="77"/>
      <c r="T46" s="77"/>
      <c r="U46" s="77"/>
      <c r="V46" s="77"/>
      <c r="W46" s="77"/>
      <c r="X46" s="77"/>
      <c r="Y46" s="77"/>
      <c r="Z46" s="77"/>
      <c r="AA46" s="77"/>
      <c r="AB46" s="77"/>
      <c r="AC46" s="77"/>
      <c r="AD46" s="77"/>
      <c r="AE46" s="77"/>
      <c r="AF46" s="77"/>
    </row>
    <row r="47" spans="1:32">
      <c r="A47" s="50"/>
      <c r="B47" s="217"/>
      <c r="C47" s="726" t="s">
        <v>533</v>
      </c>
      <c r="D47" s="726"/>
      <c r="E47" s="726"/>
      <c r="F47" s="969" t="s">
        <v>291</v>
      </c>
      <c r="G47" s="1036">
        <v>0</v>
      </c>
      <c r="H47" s="1036"/>
      <c r="I47" s="728">
        <f>$F$110</f>
        <v>0</v>
      </c>
      <c r="J47" s="728"/>
      <c r="K47" s="218"/>
      <c r="L47" s="218"/>
      <c r="M47" s="218"/>
      <c r="N47" s="218"/>
      <c r="O47" s="57"/>
      <c r="P47" s="58"/>
      <c r="Q47" s="77"/>
      <c r="R47" s="77"/>
      <c r="S47" s="77"/>
      <c r="T47" s="77"/>
      <c r="U47" s="77"/>
      <c r="V47" s="77"/>
      <c r="W47" s="77"/>
      <c r="X47" s="77"/>
      <c r="Y47" s="77"/>
      <c r="Z47" s="77"/>
      <c r="AA47" s="77"/>
      <c r="AB47" s="77"/>
      <c r="AC47" s="77"/>
      <c r="AD47" s="77"/>
      <c r="AE47" s="77"/>
      <c r="AF47" s="77"/>
    </row>
    <row r="48" spans="1:32">
      <c r="A48" s="50"/>
      <c r="B48" s="217"/>
      <c r="C48" s="726"/>
      <c r="D48" s="726"/>
      <c r="E48" s="726"/>
      <c r="F48" s="969"/>
      <c r="G48" s="1036"/>
      <c r="H48" s="1036"/>
      <c r="I48" s="728"/>
      <c r="J48" s="728"/>
      <c r="K48" s="218"/>
      <c r="L48" s="218"/>
      <c r="M48" s="218"/>
      <c r="N48" s="218"/>
      <c r="O48" s="57"/>
      <c r="P48" s="58"/>
      <c r="Q48" s="77"/>
      <c r="R48" s="77"/>
      <c r="S48" s="77"/>
      <c r="T48" s="77"/>
      <c r="U48" s="77"/>
      <c r="V48" s="77"/>
      <c r="W48" s="77"/>
      <c r="X48" s="77"/>
      <c r="Y48" s="77"/>
      <c r="Z48" s="77"/>
      <c r="AA48" s="77"/>
      <c r="AB48" s="77"/>
      <c r="AC48" s="77"/>
      <c r="AD48" s="77"/>
      <c r="AE48" s="77"/>
      <c r="AF48" s="77"/>
    </row>
    <row r="49" spans="1:32">
      <c r="A49" s="50"/>
      <c r="B49" s="222"/>
      <c r="C49" s="223"/>
      <c r="D49" s="223"/>
      <c r="E49" s="223"/>
      <c r="F49" s="223"/>
      <c r="G49" s="223"/>
      <c r="H49" s="223"/>
      <c r="I49" s="223"/>
      <c r="J49" s="223"/>
      <c r="K49" s="223"/>
      <c r="L49" s="223"/>
      <c r="M49" s="223"/>
      <c r="N49" s="223"/>
      <c r="O49" s="223"/>
      <c r="P49" s="224"/>
      <c r="Q49" s="50"/>
      <c r="R49" s="50"/>
    </row>
    <row r="50" spans="1:32" ht="14.25" customHeight="1">
      <c r="A50" s="50"/>
      <c r="B50" s="50"/>
      <c r="C50" s="50"/>
      <c r="D50" s="50"/>
      <c r="E50" s="50"/>
      <c r="F50" s="50"/>
      <c r="G50" s="50"/>
      <c r="H50" s="50"/>
      <c r="I50" s="50"/>
      <c r="J50" s="50"/>
      <c r="K50" s="50"/>
      <c r="L50" s="50"/>
      <c r="M50" s="50"/>
      <c r="N50" s="50"/>
      <c r="O50" s="50"/>
      <c r="P50" s="50"/>
      <c r="Q50" s="26"/>
      <c r="R50" s="26"/>
      <c r="S50" s="28"/>
    </row>
    <row r="51" spans="1:32">
      <c r="A51" s="50"/>
      <c r="B51" s="50"/>
      <c r="C51" s="50"/>
      <c r="D51" s="50"/>
      <c r="E51" s="50"/>
      <c r="F51" s="50"/>
      <c r="G51" s="50"/>
      <c r="H51" s="50"/>
      <c r="I51" s="50"/>
      <c r="J51" s="50"/>
      <c r="K51" s="50"/>
      <c r="L51" s="50"/>
      <c r="M51" s="50"/>
      <c r="N51" s="50"/>
      <c r="O51" s="50"/>
      <c r="P51" s="50"/>
      <c r="Q51" s="50"/>
      <c r="R51" s="50"/>
    </row>
    <row r="52" spans="1:32">
      <c r="A52" s="50"/>
      <c r="B52" s="651" t="s">
        <v>482</v>
      </c>
      <c r="C52" s="651"/>
      <c r="D52" s="651"/>
      <c r="E52" s="651"/>
      <c r="F52" s="651"/>
      <c r="G52" s="651"/>
      <c r="H52" s="651"/>
      <c r="I52" s="651"/>
      <c r="J52" s="651"/>
      <c r="K52" s="651"/>
      <c r="L52" s="651"/>
      <c r="M52" s="651"/>
      <c r="N52" s="651"/>
      <c r="O52" s="651"/>
      <c r="P52" s="651"/>
      <c r="Q52" s="50"/>
      <c r="R52" s="77"/>
      <c r="S52" s="77"/>
      <c r="T52" s="77"/>
      <c r="U52" s="77"/>
      <c r="V52" s="77"/>
      <c r="W52" s="77"/>
      <c r="X52" s="77"/>
      <c r="Y52" s="77"/>
      <c r="Z52" s="77"/>
      <c r="AA52" s="77"/>
      <c r="AB52" s="77"/>
      <c r="AC52" s="77"/>
      <c r="AD52" s="77"/>
      <c r="AE52" s="77"/>
      <c r="AF52" s="77"/>
    </row>
    <row r="53" spans="1:32">
      <c r="A53" s="50"/>
      <c r="B53" s="50"/>
      <c r="C53" s="50"/>
      <c r="D53" s="50"/>
      <c r="E53" s="50"/>
      <c r="F53" s="50"/>
      <c r="G53" s="50"/>
      <c r="H53" s="50"/>
      <c r="I53" s="50"/>
      <c r="J53" s="50"/>
      <c r="K53" s="50"/>
      <c r="L53" s="50"/>
      <c r="M53" s="50"/>
      <c r="N53" s="50"/>
      <c r="O53" s="50"/>
      <c r="P53" s="50"/>
      <c r="Q53" s="50"/>
      <c r="R53" s="77"/>
      <c r="S53" s="77"/>
      <c r="T53" s="77"/>
      <c r="U53" s="77"/>
      <c r="V53" s="77"/>
      <c r="W53" s="77"/>
      <c r="X53" s="77"/>
      <c r="Y53" s="77"/>
      <c r="Z53" s="77"/>
      <c r="AA53" s="77"/>
      <c r="AB53" s="77"/>
      <c r="AC53" s="77"/>
      <c r="AD53" s="77"/>
      <c r="AE53" s="77"/>
      <c r="AF53" s="77"/>
    </row>
    <row r="54" spans="1:32">
      <c r="A54" s="50"/>
      <c r="B54" s="50"/>
      <c r="C54" s="50"/>
      <c r="D54" s="50"/>
      <c r="E54" s="50"/>
      <c r="F54" s="50"/>
      <c r="G54" s="50"/>
      <c r="H54" s="50"/>
      <c r="I54" s="50"/>
      <c r="J54" s="50"/>
      <c r="K54" s="50"/>
      <c r="L54" s="50"/>
      <c r="M54" s="50"/>
      <c r="N54" s="50"/>
      <c r="O54" s="50"/>
      <c r="P54" s="50"/>
      <c r="Q54" s="50"/>
      <c r="R54" s="77"/>
      <c r="S54" s="77"/>
      <c r="T54" s="77"/>
      <c r="U54" s="77"/>
      <c r="V54" s="77"/>
      <c r="W54" s="77"/>
      <c r="X54" s="77"/>
      <c r="Y54" s="77"/>
      <c r="Z54" s="77"/>
      <c r="AA54" s="77"/>
      <c r="AB54" s="77"/>
      <c r="AC54" s="77"/>
      <c r="AD54" s="77"/>
      <c r="AE54" s="77"/>
      <c r="AF54" s="77"/>
    </row>
    <row r="55" spans="1:32">
      <c r="A55" s="50"/>
      <c r="B55" s="1037" t="s">
        <v>534</v>
      </c>
      <c r="C55" s="1037"/>
      <c r="D55" s="1037"/>
      <c r="E55" s="1037"/>
      <c r="F55" s="1037"/>
      <c r="G55" s="1037"/>
      <c r="H55" s="1037"/>
      <c r="I55" s="1037"/>
      <c r="J55" s="1037"/>
      <c r="K55" s="1037"/>
      <c r="L55" s="1037"/>
      <c r="M55" s="1037"/>
      <c r="N55" s="1037"/>
      <c r="O55" s="1037"/>
      <c r="P55" s="1037"/>
      <c r="Q55" s="50"/>
      <c r="R55" s="77"/>
      <c r="S55" s="77"/>
      <c r="T55" s="77"/>
      <c r="U55" s="77"/>
      <c r="V55" s="77"/>
      <c r="W55" s="77"/>
      <c r="X55" s="77"/>
      <c r="Y55" s="77"/>
      <c r="Z55" s="77"/>
      <c r="AA55" s="77"/>
      <c r="AB55" s="77"/>
      <c r="AC55" s="77"/>
      <c r="AD55" s="77"/>
      <c r="AE55" s="77"/>
      <c r="AF55" s="77"/>
    </row>
    <row r="56" spans="1:32">
      <c r="A56" s="50"/>
      <c r="B56" s="1037"/>
      <c r="C56" s="1037"/>
      <c r="D56" s="1037"/>
      <c r="E56" s="1037"/>
      <c r="F56" s="1037"/>
      <c r="G56" s="1037"/>
      <c r="H56" s="1037"/>
      <c r="I56" s="1037"/>
      <c r="J56" s="1037"/>
      <c r="K56" s="1037"/>
      <c r="L56" s="1037"/>
      <c r="M56" s="1037"/>
      <c r="N56" s="1037"/>
      <c r="O56" s="1037"/>
      <c r="P56" s="1037"/>
      <c r="Q56" s="50"/>
      <c r="R56" s="77"/>
      <c r="S56" s="77"/>
      <c r="T56" s="77"/>
      <c r="U56" s="77"/>
      <c r="V56" s="77"/>
      <c r="W56" s="77"/>
      <c r="X56" s="77"/>
      <c r="Y56" s="77"/>
      <c r="Z56" s="77"/>
      <c r="AA56" s="77"/>
      <c r="AB56" s="77"/>
      <c r="AC56" s="77"/>
      <c r="AD56" s="77"/>
      <c r="AE56" s="77"/>
      <c r="AF56" s="77"/>
    </row>
    <row r="57" spans="1:32">
      <c r="A57" s="50"/>
      <c r="B57" s="50"/>
      <c r="C57" s="50"/>
      <c r="D57" s="50"/>
      <c r="E57" s="50"/>
      <c r="F57" s="50"/>
      <c r="G57" s="50"/>
      <c r="H57" s="50"/>
      <c r="I57" s="50"/>
      <c r="J57" s="50"/>
      <c r="K57" s="50"/>
      <c r="L57" s="50"/>
      <c r="M57" s="50"/>
      <c r="N57" s="50"/>
      <c r="O57" s="50"/>
      <c r="P57" s="50"/>
      <c r="Q57" s="50"/>
      <c r="R57" s="77"/>
      <c r="S57" s="77"/>
      <c r="T57" s="77"/>
      <c r="U57" s="77"/>
      <c r="V57" s="77"/>
      <c r="W57" s="77"/>
      <c r="X57" s="77"/>
      <c r="Y57" s="77"/>
      <c r="Z57" s="77"/>
      <c r="AA57" s="77"/>
      <c r="AB57" s="77"/>
      <c r="AC57" s="77"/>
      <c r="AD57" s="77"/>
      <c r="AE57" s="77"/>
      <c r="AF57" s="77"/>
    </row>
    <row r="58" spans="1:32">
      <c r="A58" s="50"/>
      <c r="B58" s="791"/>
      <c r="C58" s="792"/>
      <c r="D58" s="792"/>
      <c r="E58" s="792"/>
      <c r="F58" s="792"/>
      <c r="G58" s="792"/>
      <c r="H58" s="792"/>
      <c r="I58" s="792"/>
      <c r="J58" s="792"/>
      <c r="K58" s="792"/>
      <c r="L58" s="792"/>
      <c r="M58" s="792"/>
      <c r="N58" s="792"/>
      <c r="O58" s="792"/>
      <c r="P58" s="793"/>
      <c r="Q58" s="50"/>
      <c r="R58" s="77"/>
      <c r="S58" s="77"/>
      <c r="T58" s="77"/>
      <c r="U58" s="77"/>
      <c r="V58" s="77"/>
      <c r="W58" s="77"/>
      <c r="X58" s="77"/>
      <c r="Y58" s="77"/>
      <c r="Z58" s="77"/>
      <c r="AA58" s="77"/>
      <c r="AB58" s="77"/>
      <c r="AC58" s="77"/>
      <c r="AD58" s="77"/>
      <c r="AE58" s="77"/>
      <c r="AF58" s="77"/>
    </row>
    <row r="59" spans="1:32">
      <c r="A59" s="50"/>
      <c r="B59" s="794"/>
      <c r="C59" s="795"/>
      <c r="D59" s="795"/>
      <c r="E59" s="795"/>
      <c r="F59" s="795"/>
      <c r="G59" s="795"/>
      <c r="H59" s="795"/>
      <c r="I59" s="795"/>
      <c r="J59" s="795"/>
      <c r="K59" s="795"/>
      <c r="L59" s="795"/>
      <c r="M59" s="795"/>
      <c r="N59" s="795"/>
      <c r="O59" s="795"/>
      <c r="P59" s="796"/>
      <c r="Q59" s="50"/>
      <c r="R59" s="77"/>
      <c r="S59" s="77"/>
      <c r="T59" s="77"/>
      <c r="U59" s="77"/>
      <c r="V59" s="77"/>
      <c r="W59" s="77"/>
      <c r="X59" s="77"/>
      <c r="Y59" s="77"/>
      <c r="Z59" s="77"/>
      <c r="AA59" s="77"/>
      <c r="AB59" s="77"/>
      <c r="AC59" s="77"/>
      <c r="AD59" s="77"/>
      <c r="AE59" s="77"/>
      <c r="AF59" s="77"/>
    </row>
    <row r="60" spans="1:32">
      <c r="A60" s="50"/>
      <c r="B60" s="794"/>
      <c r="C60" s="795"/>
      <c r="D60" s="795"/>
      <c r="E60" s="795"/>
      <c r="F60" s="795"/>
      <c r="G60" s="795"/>
      <c r="H60" s="795"/>
      <c r="I60" s="795"/>
      <c r="J60" s="795"/>
      <c r="K60" s="795"/>
      <c r="L60" s="795"/>
      <c r="M60" s="795"/>
      <c r="N60" s="795"/>
      <c r="O60" s="795"/>
      <c r="P60" s="796"/>
      <c r="Q60" s="50"/>
      <c r="R60" s="77"/>
      <c r="S60" s="77"/>
      <c r="T60" s="77"/>
      <c r="U60" s="77"/>
      <c r="V60" s="77"/>
      <c r="W60" s="77"/>
      <c r="X60" s="77"/>
      <c r="Y60" s="77"/>
      <c r="Z60" s="77"/>
      <c r="AA60" s="77"/>
      <c r="AB60" s="77"/>
      <c r="AC60" s="77"/>
      <c r="AD60" s="77"/>
      <c r="AE60" s="77"/>
      <c r="AF60" s="77"/>
    </row>
    <row r="61" spans="1:32">
      <c r="A61" s="50"/>
      <c r="B61" s="794"/>
      <c r="C61" s="795"/>
      <c r="D61" s="795"/>
      <c r="E61" s="795"/>
      <c r="F61" s="795"/>
      <c r="G61" s="795"/>
      <c r="H61" s="795"/>
      <c r="I61" s="795"/>
      <c r="J61" s="795"/>
      <c r="K61" s="795"/>
      <c r="L61" s="795"/>
      <c r="M61" s="795"/>
      <c r="N61" s="795"/>
      <c r="O61" s="795"/>
      <c r="P61" s="796"/>
      <c r="Q61" s="50"/>
      <c r="R61" s="77"/>
      <c r="S61" s="77"/>
      <c r="T61" s="77"/>
      <c r="U61" s="77"/>
      <c r="V61" s="77"/>
      <c r="W61" s="77"/>
      <c r="X61" s="77"/>
      <c r="Y61" s="77"/>
      <c r="Z61" s="77"/>
      <c r="AA61" s="77"/>
      <c r="AB61" s="77"/>
      <c r="AC61" s="77"/>
      <c r="AD61" s="77"/>
      <c r="AE61" s="77"/>
      <c r="AF61" s="77"/>
    </row>
    <row r="62" spans="1:32">
      <c r="A62" s="50"/>
      <c r="B62" s="794"/>
      <c r="C62" s="795"/>
      <c r="D62" s="795"/>
      <c r="E62" s="795"/>
      <c r="F62" s="795"/>
      <c r="G62" s="795"/>
      <c r="H62" s="795"/>
      <c r="I62" s="795"/>
      <c r="J62" s="795"/>
      <c r="K62" s="795"/>
      <c r="L62" s="795"/>
      <c r="M62" s="795"/>
      <c r="N62" s="795"/>
      <c r="O62" s="795"/>
      <c r="P62" s="796"/>
      <c r="Q62" s="50"/>
      <c r="R62" s="77"/>
      <c r="S62" s="77"/>
      <c r="T62" s="77"/>
      <c r="U62" s="77"/>
      <c r="V62" s="77"/>
      <c r="W62" s="77"/>
      <c r="X62" s="77"/>
      <c r="Y62" s="77"/>
      <c r="Z62" s="77"/>
      <c r="AA62" s="77"/>
      <c r="AB62" s="77"/>
      <c r="AC62" s="77"/>
      <c r="AD62" s="77"/>
      <c r="AE62" s="77"/>
      <c r="AF62" s="77"/>
    </row>
    <row r="63" spans="1:32">
      <c r="A63" s="50"/>
      <c r="B63" s="794"/>
      <c r="C63" s="795"/>
      <c r="D63" s="795"/>
      <c r="E63" s="795"/>
      <c r="F63" s="795"/>
      <c r="G63" s="795"/>
      <c r="H63" s="795"/>
      <c r="I63" s="795"/>
      <c r="J63" s="795"/>
      <c r="K63" s="795"/>
      <c r="L63" s="795"/>
      <c r="M63" s="795"/>
      <c r="N63" s="795"/>
      <c r="O63" s="795"/>
      <c r="P63" s="796"/>
      <c r="Q63" s="50"/>
      <c r="R63" s="77"/>
      <c r="S63" s="77"/>
      <c r="T63" s="77"/>
      <c r="U63" s="77"/>
      <c r="V63" s="77"/>
      <c r="W63" s="77"/>
      <c r="X63" s="77"/>
      <c r="Y63" s="77"/>
      <c r="Z63" s="77"/>
      <c r="AA63" s="77"/>
      <c r="AB63" s="77"/>
      <c r="AC63" s="77"/>
      <c r="AD63" s="77"/>
      <c r="AE63" s="77"/>
      <c r="AF63" s="77"/>
    </row>
    <row r="64" spans="1:32">
      <c r="A64" s="50"/>
      <c r="B64" s="794"/>
      <c r="C64" s="795"/>
      <c r="D64" s="795"/>
      <c r="E64" s="795"/>
      <c r="F64" s="795"/>
      <c r="G64" s="795"/>
      <c r="H64" s="795"/>
      <c r="I64" s="795"/>
      <c r="J64" s="795"/>
      <c r="K64" s="795"/>
      <c r="L64" s="795"/>
      <c r="M64" s="795"/>
      <c r="N64" s="795"/>
      <c r="O64" s="795"/>
      <c r="P64" s="796"/>
      <c r="Q64" s="50"/>
      <c r="R64" s="77"/>
      <c r="S64" s="77"/>
      <c r="T64" s="77"/>
      <c r="U64" s="77"/>
      <c r="V64" s="77"/>
      <c r="W64" s="77"/>
      <c r="X64" s="77"/>
      <c r="Y64" s="77"/>
      <c r="Z64" s="77"/>
      <c r="AA64" s="77"/>
      <c r="AB64" s="77"/>
      <c r="AC64" s="77"/>
      <c r="AD64" s="77"/>
      <c r="AE64" s="77"/>
      <c r="AF64" s="77"/>
    </row>
    <row r="65" spans="2:32">
      <c r="B65" s="794"/>
      <c r="C65" s="795"/>
      <c r="D65" s="795"/>
      <c r="E65" s="795"/>
      <c r="F65" s="795"/>
      <c r="G65" s="795"/>
      <c r="H65" s="795"/>
      <c r="I65" s="795"/>
      <c r="J65" s="795"/>
      <c r="K65" s="795"/>
      <c r="L65" s="795"/>
      <c r="M65" s="795"/>
      <c r="N65" s="795"/>
      <c r="O65" s="795"/>
      <c r="P65" s="796"/>
      <c r="Q65" s="50"/>
      <c r="R65" s="77"/>
      <c r="S65" s="77"/>
      <c r="T65" s="77"/>
      <c r="U65" s="77"/>
      <c r="V65" s="77"/>
      <c r="W65" s="77"/>
      <c r="X65" s="77"/>
      <c r="Y65" s="77"/>
      <c r="Z65" s="77"/>
      <c r="AA65" s="77"/>
      <c r="AB65" s="77"/>
      <c r="AC65" s="77"/>
      <c r="AD65" s="77"/>
      <c r="AE65" s="77"/>
      <c r="AF65" s="77"/>
    </row>
    <row r="66" spans="2:32">
      <c r="B66" s="797"/>
      <c r="C66" s="798"/>
      <c r="D66" s="798"/>
      <c r="E66" s="798"/>
      <c r="F66" s="798"/>
      <c r="G66" s="798"/>
      <c r="H66" s="798"/>
      <c r="I66" s="798"/>
      <c r="J66" s="798"/>
      <c r="K66" s="798"/>
      <c r="L66" s="798"/>
      <c r="M66" s="798"/>
      <c r="N66" s="798"/>
      <c r="O66" s="798"/>
      <c r="P66" s="799"/>
      <c r="Q66" s="50"/>
      <c r="R66" s="77"/>
      <c r="S66" s="77"/>
      <c r="T66" s="77"/>
      <c r="U66" s="77"/>
      <c r="V66" s="77"/>
      <c r="W66" s="77"/>
      <c r="X66" s="77"/>
      <c r="Y66" s="77"/>
      <c r="Z66" s="77"/>
      <c r="AA66" s="77"/>
      <c r="AB66" s="77"/>
      <c r="AC66" s="77"/>
      <c r="AD66" s="77"/>
      <c r="AE66" s="77"/>
      <c r="AF66" s="77"/>
    </row>
    <row r="67" spans="2:32">
      <c r="B67" s="50"/>
      <c r="C67" s="50"/>
      <c r="D67" s="50"/>
      <c r="E67" s="50"/>
      <c r="F67" s="50"/>
      <c r="G67" s="50"/>
      <c r="H67" s="50"/>
      <c r="I67" s="50"/>
      <c r="J67" s="50"/>
      <c r="K67" s="50"/>
      <c r="L67" s="50"/>
      <c r="M67" s="50"/>
      <c r="N67" s="50"/>
      <c r="O67" s="50"/>
      <c r="P67" s="50"/>
      <c r="Q67" s="50"/>
      <c r="R67" s="77"/>
      <c r="S67" s="77"/>
      <c r="T67" s="77"/>
      <c r="U67" s="77"/>
      <c r="V67" s="77"/>
      <c r="W67" s="77"/>
      <c r="X67" s="77"/>
      <c r="Y67" s="77"/>
      <c r="Z67" s="77"/>
      <c r="AA67" s="77"/>
      <c r="AB67" s="77"/>
      <c r="AC67" s="77"/>
      <c r="AD67" s="77"/>
      <c r="AE67" s="77"/>
      <c r="AF67" s="77"/>
    </row>
    <row r="68" spans="2:32" ht="14.25" customHeight="1">
      <c r="B68" s="632" t="s">
        <v>535</v>
      </c>
      <c r="C68" s="632"/>
      <c r="D68" s="632"/>
      <c r="E68" s="632"/>
      <c r="F68" s="632"/>
      <c r="G68" s="632"/>
      <c r="H68" s="632"/>
      <c r="I68" s="632"/>
      <c r="J68" s="632"/>
      <c r="K68" s="632"/>
      <c r="L68" s="632"/>
      <c r="M68" s="632"/>
      <c r="N68" s="632"/>
      <c r="O68" s="632"/>
      <c r="P68" s="632"/>
      <c r="Q68" s="50"/>
      <c r="R68" s="77"/>
      <c r="S68" s="77"/>
      <c r="T68" s="77"/>
      <c r="U68" s="77"/>
      <c r="V68" s="77"/>
      <c r="W68" s="77"/>
      <c r="X68" s="77"/>
      <c r="Y68" s="77"/>
      <c r="Z68" s="77"/>
      <c r="AA68" s="77"/>
      <c r="AB68" s="77"/>
      <c r="AC68" s="77"/>
      <c r="AD68" s="77"/>
      <c r="AE68" s="77"/>
      <c r="AF68" s="77"/>
    </row>
    <row r="69" spans="2:32" ht="14.25" customHeight="1">
      <c r="B69" s="632"/>
      <c r="C69" s="632"/>
      <c r="D69" s="632"/>
      <c r="E69" s="632"/>
      <c r="F69" s="632"/>
      <c r="G69" s="632"/>
      <c r="H69" s="632"/>
      <c r="I69" s="632"/>
      <c r="J69" s="632"/>
      <c r="K69" s="632"/>
      <c r="L69" s="632"/>
      <c r="M69" s="632"/>
      <c r="N69" s="632"/>
      <c r="O69" s="632"/>
      <c r="P69" s="632"/>
      <c r="Q69" s="50"/>
      <c r="R69" s="77"/>
      <c r="S69" s="77"/>
      <c r="T69" s="77"/>
      <c r="U69" s="77"/>
      <c r="V69" s="77"/>
      <c r="W69" s="77"/>
      <c r="X69" s="77"/>
      <c r="Y69" s="77"/>
      <c r="Z69" s="77"/>
      <c r="AA69" s="77"/>
      <c r="AB69" s="77"/>
      <c r="AC69" s="77"/>
      <c r="AD69" s="77"/>
      <c r="AE69" s="77"/>
      <c r="AF69" s="77"/>
    </row>
    <row r="70" spans="2:32">
      <c r="B70" s="50"/>
      <c r="C70" s="50"/>
      <c r="D70" s="50"/>
      <c r="E70" s="50"/>
      <c r="F70" s="50"/>
      <c r="G70" s="50"/>
      <c r="H70" s="50"/>
      <c r="I70" s="50"/>
      <c r="J70" s="50"/>
      <c r="K70" s="50"/>
      <c r="L70" s="50"/>
      <c r="M70" s="50"/>
      <c r="N70" s="50"/>
      <c r="O70" s="50"/>
      <c r="P70" s="50"/>
      <c r="Q70" s="50"/>
      <c r="R70" s="77"/>
      <c r="S70" s="77"/>
      <c r="T70" s="77"/>
      <c r="U70" s="77"/>
      <c r="V70" s="77"/>
      <c r="W70" s="77"/>
      <c r="X70" s="77"/>
      <c r="Y70" s="77"/>
      <c r="Z70" s="77"/>
      <c r="AA70" s="77"/>
      <c r="AB70" s="77"/>
      <c r="AC70" s="77"/>
      <c r="AD70" s="77"/>
      <c r="AE70" s="77"/>
      <c r="AF70" s="77"/>
    </row>
    <row r="71" spans="2:32">
      <c r="B71" s="791"/>
      <c r="C71" s="792"/>
      <c r="D71" s="792"/>
      <c r="E71" s="792"/>
      <c r="F71" s="792"/>
      <c r="G71" s="792"/>
      <c r="H71" s="792"/>
      <c r="I71" s="792"/>
      <c r="J71" s="792"/>
      <c r="K71" s="792"/>
      <c r="L71" s="792"/>
      <c r="M71" s="792"/>
      <c r="N71" s="792"/>
      <c r="O71" s="792"/>
      <c r="P71" s="793"/>
      <c r="Q71" s="50"/>
      <c r="R71" s="77"/>
      <c r="S71" s="77"/>
      <c r="T71" s="77"/>
      <c r="U71" s="77"/>
      <c r="V71" s="77"/>
      <c r="W71" s="77"/>
      <c r="X71" s="77"/>
      <c r="Y71" s="77"/>
      <c r="Z71" s="77"/>
      <c r="AA71" s="77"/>
      <c r="AB71" s="77"/>
      <c r="AC71" s="77"/>
      <c r="AD71" s="77"/>
      <c r="AE71" s="77"/>
      <c r="AF71" s="77"/>
    </row>
    <row r="72" spans="2:32">
      <c r="B72" s="794"/>
      <c r="C72" s="795"/>
      <c r="D72" s="795"/>
      <c r="E72" s="795"/>
      <c r="F72" s="795"/>
      <c r="G72" s="795"/>
      <c r="H72" s="795"/>
      <c r="I72" s="795"/>
      <c r="J72" s="795"/>
      <c r="K72" s="795"/>
      <c r="L72" s="795"/>
      <c r="M72" s="795"/>
      <c r="N72" s="795"/>
      <c r="O72" s="795"/>
      <c r="P72" s="796"/>
      <c r="Q72" s="50"/>
      <c r="R72" s="77"/>
      <c r="S72" s="77"/>
      <c r="T72" s="77"/>
      <c r="U72" s="77"/>
      <c r="V72" s="77"/>
      <c r="W72" s="77"/>
      <c r="X72" s="77"/>
      <c r="Y72" s="77"/>
      <c r="Z72" s="77"/>
      <c r="AA72" s="77"/>
      <c r="AB72" s="77"/>
      <c r="AC72" s="77"/>
      <c r="AD72" s="77"/>
      <c r="AE72" s="77"/>
      <c r="AF72" s="77"/>
    </row>
    <row r="73" spans="2:32">
      <c r="B73" s="794"/>
      <c r="C73" s="795"/>
      <c r="D73" s="795"/>
      <c r="E73" s="795"/>
      <c r="F73" s="795"/>
      <c r="G73" s="795"/>
      <c r="H73" s="795"/>
      <c r="I73" s="795"/>
      <c r="J73" s="795"/>
      <c r="K73" s="795"/>
      <c r="L73" s="795"/>
      <c r="M73" s="795"/>
      <c r="N73" s="795"/>
      <c r="O73" s="795"/>
      <c r="P73" s="796"/>
      <c r="Q73" s="50"/>
      <c r="R73" s="77"/>
      <c r="S73" s="77"/>
      <c r="T73" s="77"/>
      <c r="U73" s="77"/>
      <c r="V73" s="77"/>
      <c r="W73" s="77"/>
      <c r="X73" s="77"/>
      <c r="Y73" s="77"/>
      <c r="Z73" s="77"/>
      <c r="AA73" s="77"/>
      <c r="AB73" s="77"/>
      <c r="AC73" s="77"/>
      <c r="AD73" s="77"/>
      <c r="AE73" s="77"/>
      <c r="AF73" s="77"/>
    </row>
    <row r="74" spans="2:32">
      <c r="B74" s="794"/>
      <c r="C74" s="795"/>
      <c r="D74" s="795"/>
      <c r="E74" s="795"/>
      <c r="F74" s="795"/>
      <c r="G74" s="795"/>
      <c r="H74" s="795"/>
      <c r="I74" s="795"/>
      <c r="J74" s="795"/>
      <c r="K74" s="795"/>
      <c r="L74" s="795"/>
      <c r="M74" s="795"/>
      <c r="N74" s="795"/>
      <c r="O74" s="795"/>
      <c r="P74" s="796"/>
      <c r="Q74" s="50"/>
      <c r="R74" s="77"/>
      <c r="S74" s="77"/>
      <c r="T74" s="77"/>
      <c r="U74" s="77"/>
      <c r="V74" s="77"/>
      <c r="W74" s="77"/>
      <c r="X74" s="77"/>
      <c r="Y74" s="77"/>
      <c r="Z74" s="77"/>
      <c r="AA74" s="77"/>
      <c r="AB74" s="77"/>
      <c r="AC74" s="77"/>
      <c r="AD74" s="77"/>
      <c r="AE74" s="77"/>
      <c r="AF74" s="77"/>
    </row>
    <row r="75" spans="2:32">
      <c r="B75" s="794"/>
      <c r="C75" s="795"/>
      <c r="D75" s="795"/>
      <c r="E75" s="795"/>
      <c r="F75" s="795"/>
      <c r="G75" s="795"/>
      <c r="H75" s="795"/>
      <c r="I75" s="795"/>
      <c r="J75" s="795"/>
      <c r="K75" s="795"/>
      <c r="L75" s="795"/>
      <c r="M75" s="795"/>
      <c r="N75" s="795"/>
      <c r="O75" s="795"/>
      <c r="P75" s="796"/>
      <c r="Q75" s="50"/>
      <c r="R75" s="77"/>
      <c r="S75" s="77"/>
      <c r="T75" s="77"/>
      <c r="U75" s="77"/>
      <c r="V75" s="77"/>
      <c r="W75" s="77"/>
      <c r="X75" s="77"/>
      <c r="Y75" s="77"/>
      <c r="Z75" s="77"/>
      <c r="AA75" s="77"/>
      <c r="AB75" s="77"/>
      <c r="AC75" s="77"/>
      <c r="AD75" s="77"/>
      <c r="AE75" s="77"/>
      <c r="AF75" s="77"/>
    </row>
    <row r="76" spans="2:32">
      <c r="B76" s="794"/>
      <c r="C76" s="795"/>
      <c r="D76" s="795"/>
      <c r="E76" s="795"/>
      <c r="F76" s="795"/>
      <c r="G76" s="795"/>
      <c r="H76" s="795"/>
      <c r="I76" s="795"/>
      <c r="J76" s="795"/>
      <c r="K76" s="795"/>
      <c r="L76" s="795"/>
      <c r="M76" s="795"/>
      <c r="N76" s="795"/>
      <c r="O76" s="795"/>
      <c r="P76" s="796"/>
      <c r="Q76" s="50"/>
      <c r="R76" s="77"/>
      <c r="S76" s="77"/>
      <c r="T76" s="77"/>
      <c r="U76" s="77"/>
      <c r="V76" s="77"/>
      <c r="W76" s="77"/>
      <c r="X76" s="77"/>
      <c r="Y76" s="77"/>
      <c r="Z76" s="77"/>
      <c r="AA76" s="77"/>
      <c r="AB76" s="77"/>
      <c r="AC76" s="77"/>
      <c r="AD76" s="77"/>
      <c r="AE76" s="77"/>
      <c r="AF76" s="77"/>
    </row>
    <row r="77" spans="2:32">
      <c r="B77" s="794"/>
      <c r="C77" s="795"/>
      <c r="D77" s="795"/>
      <c r="E77" s="795"/>
      <c r="F77" s="795"/>
      <c r="G77" s="795"/>
      <c r="H77" s="795"/>
      <c r="I77" s="795"/>
      <c r="J77" s="795"/>
      <c r="K77" s="795"/>
      <c r="L77" s="795"/>
      <c r="M77" s="795"/>
      <c r="N77" s="795"/>
      <c r="O77" s="795"/>
      <c r="P77" s="796"/>
      <c r="Q77" s="50"/>
      <c r="R77" s="77"/>
      <c r="S77" s="77"/>
      <c r="T77" s="77"/>
      <c r="U77" s="77"/>
      <c r="V77" s="77"/>
      <c r="W77" s="77"/>
      <c r="X77" s="77"/>
      <c r="Y77" s="77"/>
      <c r="Z77" s="77"/>
      <c r="AA77" s="77"/>
      <c r="AB77" s="77"/>
      <c r="AC77" s="77"/>
      <c r="AD77" s="77"/>
      <c r="AE77" s="77"/>
      <c r="AF77" s="77"/>
    </row>
    <row r="78" spans="2:32">
      <c r="B78" s="794"/>
      <c r="C78" s="795"/>
      <c r="D78" s="795"/>
      <c r="E78" s="795"/>
      <c r="F78" s="795"/>
      <c r="G78" s="795"/>
      <c r="H78" s="795"/>
      <c r="I78" s="795"/>
      <c r="J78" s="795"/>
      <c r="K78" s="795"/>
      <c r="L78" s="795"/>
      <c r="M78" s="795"/>
      <c r="N78" s="795"/>
      <c r="O78" s="795"/>
      <c r="P78" s="796"/>
      <c r="Q78" s="50"/>
      <c r="R78" s="77"/>
      <c r="S78" s="77"/>
      <c r="T78" s="77"/>
      <c r="U78" s="77"/>
      <c r="V78" s="77"/>
      <c r="W78" s="77"/>
      <c r="X78" s="77"/>
      <c r="Y78" s="77"/>
      <c r="Z78" s="77"/>
      <c r="AA78" s="77"/>
      <c r="AB78" s="77"/>
      <c r="AC78" s="77"/>
      <c r="AD78" s="77"/>
      <c r="AE78" s="77"/>
      <c r="AF78" s="77"/>
    </row>
    <row r="79" spans="2:32">
      <c r="B79" s="797"/>
      <c r="C79" s="798"/>
      <c r="D79" s="798"/>
      <c r="E79" s="798"/>
      <c r="F79" s="798"/>
      <c r="G79" s="798"/>
      <c r="H79" s="798"/>
      <c r="I79" s="798"/>
      <c r="J79" s="798"/>
      <c r="K79" s="798"/>
      <c r="L79" s="798"/>
      <c r="M79" s="798"/>
      <c r="N79" s="798"/>
      <c r="O79" s="798"/>
      <c r="P79" s="799"/>
      <c r="Q79" s="50"/>
      <c r="R79" s="77"/>
      <c r="S79" s="77"/>
      <c r="T79" s="77"/>
      <c r="U79" s="77"/>
      <c r="V79" s="77"/>
      <c r="W79" s="77"/>
      <c r="X79" s="77"/>
      <c r="Y79" s="77"/>
      <c r="Z79" s="77"/>
      <c r="AA79" s="77"/>
      <c r="AB79" s="77"/>
      <c r="AC79" s="77"/>
      <c r="AD79" s="77"/>
      <c r="AE79" s="77"/>
      <c r="AF79" s="77"/>
    </row>
    <row r="80" spans="2:32">
      <c r="B80" s="50"/>
      <c r="C80" s="50"/>
      <c r="D80" s="50"/>
      <c r="E80" s="50"/>
      <c r="F80" s="50"/>
      <c r="G80" s="50"/>
      <c r="H80" s="50"/>
      <c r="I80" s="50"/>
      <c r="J80" s="50"/>
      <c r="K80" s="50"/>
      <c r="L80" s="50"/>
      <c r="M80" s="50"/>
      <c r="N80" s="50"/>
      <c r="O80" s="50"/>
      <c r="P80" s="50"/>
      <c r="Q80" s="50"/>
      <c r="R80" s="77"/>
      <c r="S80" s="77"/>
      <c r="T80" s="77"/>
      <c r="U80" s="77"/>
      <c r="V80" s="77"/>
      <c r="W80" s="77"/>
      <c r="X80" s="77"/>
      <c r="Y80" s="77"/>
      <c r="Z80" s="77"/>
      <c r="AA80" s="77"/>
      <c r="AB80" s="77"/>
      <c r="AC80" s="77"/>
      <c r="AD80" s="77"/>
      <c r="AE80" s="77"/>
      <c r="AF80" s="77"/>
    </row>
    <row r="81" spans="1:35">
      <c r="A81" s="50"/>
      <c r="B81" s="50"/>
      <c r="C81" s="50"/>
      <c r="D81" s="50"/>
      <c r="E81" s="50"/>
      <c r="F81" s="50"/>
      <c r="G81" s="50"/>
      <c r="H81" s="50"/>
      <c r="I81" s="50"/>
      <c r="J81" s="50"/>
      <c r="K81" s="50"/>
      <c r="L81" s="50"/>
      <c r="M81" s="50"/>
      <c r="N81" s="50"/>
      <c r="O81" s="50"/>
      <c r="P81" s="50"/>
      <c r="Q81" s="50"/>
      <c r="R81" s="77"/>
      <c r="S81" s="77"/>
      <c r="T81" s="77"/>
      <c r="U81" s="77"/>
      <c r="V81" s="77"/>
      <c r="W81" s="77"/>
      <c r="X81" s="77"/>
      <c r="Y81" s="77"/>
      <c r="Z81" s="77"/>
      <c r="AA81" s="77"/>
      <c r="AB81" s="77"/>
      <c r="AC81" s="77"/>
      <c r="AD81" s="77"/>
      <c r="AE81" s="77"/>
      <c r="AF81" s="77"/>
    </row>
    <row r="82" spans="1:35" ht="14.25" customHeight="1">
      <c r="A82" s="50"/>
      <c r="B82" s="632" t="s">
        <v>536</v>
      </c>
      <c r="C82" s="632"/>
      <c r="D82" s="632"/>
      <c r="E82" s="632"/>
      <c r="F82" s="632"/>
      <c r="G82" s="632"/>
      <c r="H82" s="632"/>
      <c r="I82" s="632"/>
      <c r="J82" s="632"/>
      <c r="K82" s="632"/>
      <c r="L82" s="632"/>
      <c r="M82" s="632"/>
      <c r="N82" s="632"/>
      <c r="O82" s="632"/>
      <c r="P82" s="632"/>
      <c r="Q82" s="50"/>
      <c r="R82" s="77"/>
      <c r="S82" s="77"/>
      <c r="T82" s="77"/>
      <c r="U82" s="77"/>
      <c r="V82" s="77"/>
      <c r="W82" s="77"/>
      <c r="X82" s="77"/>
      <c r="Y82" s="77"/>
      <c r="Z82" s="77"/>
      <c r="AA82" s="77"/>
      <c r="AB82" s="77"/>
      <c r="AC82" s="77"/>
      <c r="AD82" s="77"/>
      <c r="AE82" s="77"/>
      <c r="AF82" s="77"/>
    </row>
    <row r="83" spans="1:35" ht="14.25" customHeight="1">
      <c r="A83" s="50"/>
      <c r="B83" s="632"/>
      <c r="C83" s="632"/>
      <c r="D83" s="632"/>
      <c r="E83" s="632"/>
      <c r="F83" s="632"/>
      <c r="G83" s="632"/>
      <c r="H83" s="632"/>
      <c r="I83" s="632"/>
      <c r="J83" s="632"/>
      <c r="K83" s="632"/>
      <c r="L83" s="632"/>
      <c r="M83" s="632"/>
      <c r="N83" s="632"/>
      <c r="O83" s="632"/>
      <c r="P83" s="632"/>
      <c r="Q83" s="50"/>
      <c r="R83" s="50"/>
    </row>
    <row r="84" spans="1:35" ht="14.25" customHeight="1">
      <c r="A84" s="50"/>
      <c r="B84" s="211"/>
      <c r="C84" s="211"/>
      <c r="D84" s="211"/>
      <c r="E84" s="211"/>
      <c r="F84" s="211"/>
      <c r="G84" s="211"/>
      <c r="H84" s="211"/>
      <c r="I84" s="211"/>
      <c r="J84" s="211"/>
      <c r="K84" s="211"/>
      <c r="L84" s="211"/>
      <c r="M84" s="211"/>
      <c r="N84" s="211"/>
      <c r="O84" s="211"/>
      <c r="P84" s="211"/>
      <c r="Q84" s="50"/>
      <c r="R84" s="50"/>
    </row>
    <row r="85" spans="1:35">
      <c r="A85" s="50"/>
      <c r="B85" s="791"/>
      <c r="C85" s="792"/>
      <c r="D85" s="792"/>
      <c r="E85" s="792"/>
      <c r="F85" s="792"/>
      <c r="G85" s="792"/>
      <c r="H85" s="792"/>
      <c r="I85" s="792"/>
      <c r="J85" s="792"/>
      <c r="K85" s="792"/>
      <c r="L85" s="792"/>
      <c r="M85" s="792"/>
      <c r="N85" s="792"/>
      <c r="O85" s="792"/>
      <c r="P85" s="793"/>
      <c r="Q85" s="50"/>
      <c r="R85" s="50"/>
    </row>
    <row r="86" spans="1:35">
      <c r="A86" s="50"/>
      <c r="B86" s="794"/>
      <c r="C86" s="795"/>
      <c r="D86" s="795"/>
      <c r="E86" s="795"/>
      <c r="F86" s="795"/>
      <c r="G86" s="795"/>
      <c r="H86" s="795"/>
      <c r="I86" s="795"/>
      <c r="J86" s="795"/>
      <c r="K86" s="795"/>
      <c r="L86" s="795"/>
      <c r="M86" s="795"/>
      <c r="N86" s="795"/>
      <c r="O86" s="795"/>
      <c r="P86" s="796"/>
      <c r="Q86" s="50"/>
      <c r="R86" s="50"/>
      <c r="T86" s="77"/>
      <c r="U86" s="77"/>
      <c r="V86" s="77"/>
      <c r="W86" s="77"/>
      <c r="X86" s="77"/>
      <c r="Y86" s="77"/>
      <c r="Z86" s="77"/>
      <c r="AA86" s="77"/>
      <c r="AB86" s="77"/>
      <c r="AC86" s="77"/>
    </row>
    <row r="87" spans="1:35">
      <c r="A87" s="50"/>
      <c r="B87" s="794"/>
      <c r="C87" s="795"/>
      <c r="D87" s="795"/>
      <c r="E87" s="795"/>
      <c r="F87" s="795"/>
      <c r="G87" s="795"/>
      <c r="H87" s="795"/>
      <c r="I87" s="795"/>
      <c r="J87" s="795"/>
      <c r="K87" s="795"/>
      <c r="L87" s="795"/>
      <c r="M87" s="795"/>
      <c r="N87" s="795"/>
      <c r="O87" s="795"/>
      <c r="P87" s="796"/>
      <c r="Q87" s="50"/>
      <c r="R87" s="50"/>
      <c r="T87" s="77"/>
      <c r="U87" s="77"/>
      <c r="V87" s="77"/>
      <c r="W87" s="77"/>
      <c r="X87" s="77"/>
      <c r="Y87" s="77"/>
      <c r="Z87" s="77"/>
      <c r="AA87" s="77"/>
      <c r="AB87" s="77"/>
      <c r="AC87" s="77"/>
    </row>
    <row r="88" spans="1:35">
      <c r="A88" s="50"/>
      <c r="B88" s="794"/>
      <c r="C88" s="795"/>
      <c r="D88" s="795"/>
      <c r="E88" s="795"/>
      <c r="F88" s="795"/>
      <c r="G88" s="795"/>
      <c r="H88" s="795"/>
      <c r="I88" s="795"/>
      <c r="J88" s="795"/>
      <c r="K88" s="795"/>
      <c r="L88" s="795"/>
      <c r="M88" s="795"/>
      <c r="N88" s="795"/>
      <c r="O88" s="795"/>
      <c r="P88" s="796"/>
      <c r="Q88" s="50"/>
      <c r="R88" s="50"/>
      <c r="T88" s="77"/>
      <c r="U88" s="77"/>
      <c r="V88" s="77"/>
      <c r="W88" s="77"/>
      <c r="X88" s="77"/>
      <c r="Y88" s="77"/>
      <c r="Z88" s="77"/>
      <c r="AA88" s="77"/>
      <c r="AB88" s="77"/>
      <c r="AC88" s="77"/>
    </row>
    <row r="89" spans="1:35">
      <c r="A89" s="50"/>
      <c r="B89" s="794"/>
      <c r="C89" s="795"/>
      <c r="D89" s="795"/>
      <c r="E89" s="795"/>
      <c r="F89" s="795"/>
      <c r="G89" s="795"/>
      <c r="H89" s="795"/>
      <c r="I89" s="795"/>
      <c r="J89" s="795"/>
      <c r="K89" s="795"/>
      <c r="L89" s="795"/>
      <c r="M89" s="795"/>
      <c r="N89" s="795"/>
      <c r="O89" s="795"/>
      <c r="P89" s="796"/>
      <c r="Q89" s="50"/>
      <c r="R89" s="50"/>
      <c r="T89" s="77"/>
      <c r="U89" s="77"/>
      <c r="V89" s="77"/>
      <c r="W89" s="77"/>
      <c r="X89" s="77"/>
      <c r="Y89" s="77"/>
      <c r="Z89" s="77"/>
      <c r="AA89" s="77"/>
      <c r="AB89" s="77"/>
      <c r="AC89" s="77"/>
    </row>
    <row r="90" spans="1:35">
      <c r="A90" s="50"/>
      <c r="B90" s="794"/>
      <c r="C90" s="795"/>
      <c r="D90" s="795"/>
      <c r="E90" s="795"/>
      <c r="F90" s="795"/>
      <c r="G90" s="795"/>
      <c r="H90" s="795"/>
      <c r="I90" s="795"/>
      <c r="J90" s="795"/>
      <c r="K90" s="795"/>
      <c r="L90" s="795"/>
      <c r="M90" s="795"/>
      <c r="N90" s="795"/>
      <c r="O90" s="795"/>
      <c r="P90" s="796"/>
      <c r="Q90" s="50"/>
      <c r="R90" s="50"/>
      <c r="T90" s="77"/>
      <c r="U90" s="77"/>
      <c r="V90" s="77"/>
      <c r="W90" s="77"/>
      <c r="X90" s="77"/>
      <c r="Y90" s="77"/>
      <c r="Z90" s="77"/>
      <c r="AA90" s="77"/>
      <c r="AB90" s="77"/>
      <c r="AC90" s="77"/>
    </row>
    <row r="91" spans="1:35">
      <c r="A91" s="50"/>
      <c r="B91" s="794"/>
      <c r="C91" s="795"/>
      <c r="D91" s="795"/>
      <c r="E91" s="795"/>
      <c r="F91" s="795"/>
      <c r="G91" s="795"/>
      <c r="H91" s="795"/>
      <c r="I91" s="795"/>
      <c r="J91" s="795"/>
      <c r="K91" s="795"/>
      <c r="L91" s="795"/>
      <c r="M91" s="795"/>
      <c r="N91" s="795"/>
      <c r="O91" s="795"/>
      <c r="P91" s="796"/>
      <c r="Q91" s="50"/>
      <c r="R91" s="50"/>
      <c r="T91" s="77"/>
      <c r="U91" s="77"/>
      <c r="V91" s="77"/>
      <c r="W91" s="77"/>
      <c r="X91" s="77"/>
      <c r="Y91" s="77"/>
      <c r="Z91" s="77"/>
      <c r="AA91" s="77"/>
      <c r="AB91" s="77"/>
      <c r="AC91" s="77"/>
    </row>
    <row r="92" spans="1:35">
      <c r="A92" s="50"/>
      <c r="B92" s="794"/>
      <c r="C92" s="795"/>
      <c r="D92" s="795"/>
      <c r="E92" s="795"/>
      <c r="F92" s="795"/>
      <c r="G92" s="795"/>
      <c r="H92" s="795"/>
      <c r="I92" s="795"/>
      <c r="J92" s="795"/>
      <c r="K92" s="795"/>
      <c r="L92" s="795"/>
      <c r="M92" s="795"/>
      <c r="N92" s="795"/>
      <c r="O92" s="795"/>
      <c r="P92" s="796"/>
      <c r="Q92" s="50"/>
      <c r="R92" s="50"/>
      <c r="T92" s="77"/>
      <c r="U92" s="77"/>
      <c r="V92" s="77"/>
      <c r="W92" s="77"/>
      <c r="X92" s="77"/>
      <c r="Y92" s="77"/>
      <c r="Z92" s="77"/>
      <c r="AA92" s="77"/>
      <c r="AB92" s="77"/>
      <c r="AC92" s="80"/>
      <c r="AD92" s="35"/>
      <c r="AE92" s="35"/>
      <c r="AF92" s="35"/>
    </row>
    <row r="93" spans="1:35">
      <c r="A93" s="50"/>
      <c r="B93" s="797"/>
      <c r="C93" s="798"/>
      <c r="D93" s="798"/>
      <c r="E93" s="798"/>
      <c r="F93" s="798"/>
      <c r="G93" s="798"/>
      <c r="H93" s="798"/>
      <c r="I93" s="798"/>
      <c r="J93" s="798"/>
      <c r="K93" s="798"/>
      <c r="L93" s="798"/>
      <c r="M93" s="798"/>
      <c r="N93" s="798"/>
      <c r="O93" s="798"/>
      <c r="P93" s="799"/>
      <c r="Q93" s="50"/>
      <c r="R93" s="50"/>
      <c r="T93" s="77"/>
      <c r="U93" s="77"/>
      <c r="V93" s="77"/>
      <c r="W93" s="77"/>
      <c r="X93" s="77"/>
      <c r="Y93" s="77"/>
      <c r="Z93" s="77"/>
      <c r="AA93" s="77"/>
      <c r="AB93" s="77"/>
      <c r="AC93" s="80"/>
      <c r="AD93" s="35"/>
      <c r="AE93" s="35"/>
      <c r="AF93" s="35"/>
    </row>
    <row r="94" spans="1:35">
      <c r="A94" s="50"/>
      <c r="B94" s="50"/>
      <c r="C94" s="50"/>
      <c r="D94" s="50"/>
      <c r="E94" s="50"/>
      <c r="F94" s="50"/>
      <c r="G94" s="50"/>
      <c r="H94" s="50"/>
      <c r="I94" s="50"/>
      <c r="J94" s="50"/>
      <c r="K94" s="50"/>
      <c r="L94" s="50"/>
      <c r="M94" s="50"/>
      <c r="N94" s="50"/>
      <c r="O94" s="50"/>
      <c r="P94" s="50"/>
      <c r="Q94" s="50"/>
      <c r="R94" s="50"/>
      <c r="T94" s="77"/>
      <c r="U94" s="77"/>
      <c r="V94" s="77"/>
      <c r="W94" s="77"/>
      <c r="X94" s="77"/>
      <c r="Y94" s="77"/>
      <c r="Z94" s="77"/>
      <c r="AA94" s="77"/>
      <c r="AB94" s="77"/>
      <c r="AC94" s="80"/>
      <c r="AD94" s="80"/>
      <c r="AE94" s="80"/>
      <c r="AF94" s="80"/>
      <c r="AG94" s="77"/>
      <c r="AH94" s="77"/>
    </row>
    <row r="95" spans="1:35">
      <c r="A95" s="50"/>
      <c r="B95" s="50"/>
      <c r="C95" s="50"/>
      <c r="D95" s="50"/>
      <c r="E95" s="50"/>
      <c r="F95" s="50"/>
      <c r="G95" s="50"/>
      <c r="H95" s="50"/>
      <c r="I95" s="50"/>
      <c r="J95" s="50"/>
      <c r="K95" s="50"/>
      <c r="L95" s="50"/>
      <c r="M95" s="50"/>
      <c r="N95" s="50"/>
      <c r="O95" s="50"/>
      <c r="P95" s="50"/>
      <c r="Q95" s="50"/>
      <c r="R95" s="50"/>
      <c r="T95" s="77"/>
      <c r="U95" s="77"/>
      <c r="V95" s="77"/>
      <c r="W95" s="77"/>
      <c r="X95" s="77"/>
      <c r="Y95" s="77"/>
      <c r="Z95" s="77"/>
      <c r="AA95" s="77"/>
      <c r="AB95" s="77"/>
      <c r="AC95" s="80"/>
      <c r="AD95" s="35"/>
      <c r="AE95" s="35"/>
      <c r="AF95" s="80"/>
      <c r="AG95" s="77"/>
      <c r="AH95" s="77"/>
    </row>
    <row r="96" spans="1:35" ht="15.5">
      <c r="A96" s="24"/>
      <c r="B96" s="651" t="s">
        <v>487</v>
      </c>
      <c r="C96" s="651"/>
      <c r="D96" s="651"/>
      <c r="E96" s="651"/>
      <c r="F96" s="651"/>
      <c r="G96" s="651"/>
      <c r="H96" s="651"/>
      <c r="I96" s="651"/>
      <c r="J96" s="651"/>
      <c r="K96" s="651"/>
      <c r="L96" s="651"/>
      <c r="M96" s="651"/>
      <c r="N96" s="651"/>
      <c r="O96" s="651"/>
      <c r="P96" s="651"/>
      <c r="Q96" s="651"/>
      <c r="R96" s="651"/>
      <c r="S96" s="651"/>
      <c r="T96" s="78"/>
      <c r="U96" s="78"/>
      <c r="V96" s="78"/>
      <c r="W96" s="78"/>
      <c r="X96" s="79"/>
      <c r="Y96" s="77"/>
      <c r="Z96" s="77"/>
      <c r="AA96" s="77"/>
      <c r="AB96" s="77"/>
      <c r="AC96" s="77"/>
      <c r="AD96" s="77"/>
      <c r="AE96" s="77"/>
      <c r="AF96" s="77"/>
      <c r="AG96" s="77"/>
      <c r="AH96" s="77"/>
      <c r="AI96" s="77"/>
    </row>
    <row r="97" spans="1:36" ht="15.5">
      <c r="A97" s="24"/>
      <c r="B97" s="24"/>
      <c r="C97" s="24"/>
      <c r="D97" s="24"/>
      <c r="E97" s="24"/>
      <c r="F97" s="24"/>
      <c r="G97" s="24"/>
      <c r="H97" s="24"/>
      <c r="I97" s="24"/>
      <c r="J97" s="24"/>
      <c r="K97" s="24"/>
      <c r="L97" s="24"/>
      <c r="M97" s="24"/>
      <c r="N97" s="24"/>
      <c r="O97" s="24"/>
      <c r="P97" s="24"/>
      <c r="Q97" s="24"/>
      <c r="R97" s="24"/>
      <c r="S97" s="40"/>
      <c r="T97" s="78"/>
      <c r="U97" s="78"/>
      <c r="V97" s="78"/>
      <c r="W97" s="78"/>
      <c r="X97" s="79"/>
      <c r="Y97" s="77"/>
      <c r="Z97" s="77"/>
      <c r="AA97" s="77"/>
      <c r="AB97" s="77"/>
      <c r="AC97" s="77"/>
      <c r="AD97" s="77"/>
      <c r="AE97" s="77"/>
      <c r="AF97" s="77"/>
      <c r="AG97" s="77"/>
      <c r="AH97" s="77"/>
      <c r="AI97" s="77"/>
    </row>
    <row r="98" spans="1:36" ht="15.5">
      <c r="A98" s="24"/>
      <c r="B98" s="978" t="s">
        <v>537</v>
      </c>
      <c r="C98" s="978"/>
      <c r="D98" s="978"/>
      <c r="E98" s="978"/>
      <c r="F98" s="978"/>
      <c r="G98" s="978"/>
      <c r="H98" s="978"/>
      <c r="I98" s="978"/>
      <c r="J98" s="978"/>
      <c r="K98" s="978"/>
      <c r="L98" s="978"/>
      <c r="M98" s="978"/>
      <c r="N98" s="978"/>
      <c r="O98" s="978"/>
      <c r="P98" s="978"/>
      <c r="Q98" s="978"/>
      <c r="R98" s="978"/>
      <c r="S98" s="978"/>
      <c r="T98" s="78"/>
      <c r="U98" s="78"/>
      <c r="V98" s="78"/>
      <c r="W98" s="78"/>
      <c r="X98" s="79"/>
      <c r="Y98" s="77"/>
      <c r="Z98" s="77"/>
      <c r="AA98" s="77"/>
      <c r="AB98" s="77"/>
      <c r="AC98" s="77"/>
      <c r="AD98" s="77"/>
      <c r="AE98" s="77"/>
      <c r="AF98" s="77"/>
      <c r="AG98" s="77"/>
      <c r="AH98" s="77"/>
      <c r="AI98" s="77"/>
    </row>
    <row r="99" spans="1:36" ht="15.5">
      <c r="A99" s="40"/>
      <c r="B99" s="40"/>
      <c r="C99" s="40"/>
      <c r="D99" s="40"/>
      <c r="E99" s="40"/>
      <c r="F99" s="40"/>
      <c r="G99" s="40"/>
      <c r="H99" s="40"/>
      <c r="I99" s="40"/>
      <c r="J99" s="40"/>
      <c r="K99" s="40"/>
      <c r="L99" s="40"/>
      <c r="M99" s="40"/>
      <c r="N99" s="40"/>
      <c r="O99" s="40"/>
      <c r="P99" s="40"/>
      <c r="Q99" s="40"/>
      <c r="R99" s="40"/>
      <c r="S99" s="40"/>
      <c r="T99" s="78"/>
      <c r="U99" s="78"/>
      <c r="V99" s="78"/>
      <c r="W99" s="78"/>
      <c r="X99" s="79"/>
      <c r="Y99" s="77"/>
      <c r="Z99" s="77"/>
      <c r="AA99" s="77"/>
      <c r="AB99" s="77"/>
      <c r="AC99" s="77"/>
      <c r="AD99" s="77"/>
      <c r="AE99" s="77"/>
      <c r="AF99" s="77"/>
      <c r="AG99" s="77"/>
      <c r="AH99" s="77"/>
      <c r="AI99" s="77"/>
    </row>
    <row r="100" spans="1:36" ht="15.65" customHeight="1">
      <c r="A100" s="40"/>
      <c r="B100" s="824" t="s">
        <v>538</v>
      </c>
      <c r="C100" s="824"/>
      <c r="D100" s="824"/>
      <c r="E100" s="824"/>
      <c r="F100" s="824"/>
      <c r="G100" s="824"/>
      <c r="H100" s="824"/>
      <c r="I100" s="824"/>
      <c r="J100" s="824"/>
      <c r="K100" s="824"/>
      <c r="L100" s="824"/>
      <c r="M100" s="824"/>
      <c r="N100" s="824"/>
      <c r="O100" s="824"/>
      <c r="P100" s="824"/>
      <c r="Q100" s="824"/>
      <c r="R100" s="824"/>
      <c r="S100" s="824"/>
      <c r="T100" s="77"/>
      <c r="U100" s="77"/>
      <c r="V100" s="77"/>
      <c r="W100" s="77"/>
      <c r="X100" s="79"/>
      <c r="Y100" s="77"/>
      <c r="Z100" s="77"/>
      <c r="AA100" s="77"/>
      <c r="AB100" s="77"/>
      <c r="AC100" s="77"/>
      <c r="AD100" s="77"/>
      <c r="AE100" s="77"/>
      <c r="AF100" s="77"/>
      <c r="AG100" s="77"/>
      <c r="AH100" s="77"/>
      <c r="AI100" s="77"/>
    </row>
    <row r="101" spans="1:36" ht="15.65" customHeight="1">
      <c r="A101" s="40"/>
      <c r="B101" s="824"/>
      <c r="C101" s="824"/>
      <c r="D101" s="824"/>
      <c r="E101" s="824"/>
      <c r="F101" s="824"/>
      <c r="G101" s="824"/>
      <c r="H101" s="824"/>
      <c r="I101" s="824"/>
      <c r="J101" s="824"/>
      <c r="K101" s="824"/>
      <c r="L101" s="824"/>
      <c r="M101" s="824"/>
      <c r="N101" s="824"/>
      <c r="O101" s="824"/>
      <c r="P101" s="824"/>
      <c r="Q101" s="824"/>
      <c r="R101" s="824"/>
      <c r="S101" s="824"/>
      <c r="T101" s="77"/>
      <c r="U101" s="77"/>
      <c r="V101" s="77"/>
      <c r="W101" s="77"/>
      <c r="X101" s="79"/>
      <c r="Y101" s="77"/>
      <c r="Z101" s="77"/>
      <c r="AA101" s="77"/>
      <c r="AB101" s="77"/>
      <c r="AC101" s="77"/>
      <c r="AD101" s="77"/>
      <c r="AE101" s="77"/>
      <c r="AF101" s="77"/>
      <c r="AG101" s="77"/>
      <c r="AH101" s="77"/>
      <c r="AI101" s="77"/>
    </row>
    <row r="102" spans="1:36" ht="15.65" customHeight="1">
      <c r="A102" s="40"/>
      <c r="B102" s="824"/>
      <c r="C102" s="824"/>
      <c r="D102" s="824"/>
      <c r="E102" s="824"/>
      <c r="F102" s="824"/>
      <c r="G102" s="824"/>
      <c r="H102" s="824"/>
      <c r="I102" s="824"/>
      <c r="J102" s="824"/>
      <c r="K102" s="824"/>
      <c r="L102" s="824"/>
      <c r="M102" s="824"/>
      <c r="N102" s="824"/>
      <c r="O102" s="824"/>
      <c r="P102" s="824"/>
      <c r="Q102" s="824"/>
      <c r="R102" s="824"/>
      <c r="S102" s="824"/>
      <c r="T102" s="77"/>
      <c r="U102" s="77"/>
      <c r="V102" s="77"/>
      <c r="W102" s="77"/>
      <c r="X102" s="79"/>
      <c r="Y102" s="77"/>
      <c r="Z102" s="77"/>
      <c r="AA102" s="77"/>
      <c r="AB102" s="77"/>
      <c r="AC102" s="77"/>
      <c r="AD102" s="77"/>
      <c r="AE102" s="77"/>
      <c r="AF102" s="77"/>
      <c r="AG102" s="77"/>
      <c r="AH102" s="77"/>
      <c r="AI102" s="77"/>
    </row>
    <row r="103" spans="1:36" ht="15.5">
      <c r="A103" s="40"/>
      <c r="B103" s="824"/>
      <c r="C103" s="824"/>
      <c r="D103" s="824"/>
      <c r="E103" s="824"/>
      <c r="F103" s="824"/>
      <c r="G103" s="824"/>
      <c r="H103" s="824"/>
      <c r="I103" s="824"/>
      <c r="J103" s="824"/>
      <c r="K103" s="824"/>
      <c r="L103" s="824"/>
      <c r="M103" s="824"/>
      <c r="N103" s="824"/>
      <c r="O103" s="824"/>
      <c r="P103" s="824"/>
      <c r="Q103" s="824"/>
      <c r="R103" s="824"/>
      <c r="S103" s="824"/>
      <c r="T103" s="77"/>
      <c r="U103" s="77"/>
      <c r="V103" s="77"/>
      <c r="W103" s="77"/>
      <c r="X103" s="79"/>
      <c r="Y103" s="77"/>
      <c r="Z103" s="77"/>
      <c r="AA103" s="77"/>
      <c r="AB103" s="77"/>
      <c r="AC103" s="77"/>
      <c r="AD103" s="77"/>
      <c r="AE103" s="77"/>
      <c r="AF103" s="77"/>
      <c r="AG103" s="77"/>
      <c r="AH103" s="77"/>
      <c r="AI103" s="77"/>
    </row>
    <row r="104" spans="1:36" ht="15.65" customHeight="1">
      <c r="A104" s="24"/>
      <c r="B104" s="1040" t="s">
        <v>539</v>
      </c>
      <c r="C104" s="979"/>
      <c r="D104" s="979"/>
      <c r="E104" s="980" t="s">
        <v>134</v>
      </c>
      <c r="F104" s="979" t="s">
        <v>75</v>
      </c>
      <c r="G104" s="971" t="s">
        <v>491</v>
      </c>
      <c r="H104" s="972"/>
      <c r="I104" s="972"/>
      <c r="J104" s="972"/>
      <c r="K104" s="972"/>
      <c r="L104" s="972"/>
      <c r="M104" s="972"/>
      <c r="N104" s="972"/>
      <c r="O104" s="972"/>
      <c r="P104" s="972"/>
      <c r="Q104" s="972"/>
      <c r="R104" s="973"/>
      <c r="S104" s="40"/>
      <c r="T104" s="78"/>
      <c r="U104" s="78"/>
      <c r="V104" s="78"/>
      <c r="W104" s="78"/>
      <c r="X104" s="79"/>
      <c r="Y104" s="77"/>
      <c r="Z104" s="77"/>
      <c r="AA104" s="77"/>
      <c r="AB104" s="77"/>
      <c r="AC104" s="77"/>
      <c r="AD104" s="77"/>
      <c r="AE104" s="77"/>
      <c r="AF104" s="77"/>
      <c r="AG104" s="77"/>
      <c r="AH104" s="77"/>
      <c r="AI104" s="77"/>
    </row>
    <row r="105" spans="1:36" ht="15.5">
      <c r="A105" s="24"/>
      <c r="B105" s="1041"/>
      <c r="C105" s="726"/>
      <c r="D105" s="726"/>
      <c r="E105" s="981"/>
      <c r="F105" s="726"/>
      <c r="G105" s="974"/>
      <c r="H105" s="975"/>
      <c r="I105" s="975"/>
      <c r="J105" s="975"/>
      <c r="K105" s="975"/>
      <c r="L105" s="975"/>
      <c r="M105" s="975"/>
      <c r="N105" s="975"/>
      <c r="O105" s="975"/>
      <c r="P105" s="975"/>
      <c r="Q105" s="975"/>
      <c r="R105" s="976"/>
      <c r="S105" s="40"/>
      <c r="T105" s="78"/>
      <c r="U105" s="78"/>
      <c r="V105" s="78"/>
      <c r="W105" s="78"/>
      <c r="X105" s="79"/>
      <c r="Y105" s="77"/>
      <c r="Z105" s="77"/>
      <c r="AA105" s="77"/>
      <c r="AB105" s="77"/>
      <c r="AC105" s="77"/>
      <c r="AD105" s="77"/>
      <c r="AE105" s="77"/>
      <c r="AF105" s="77"/>
      <c r="AG105" s="77"/>
      <c r="AH105" s="77"/>
      <c r="AI105" s="77"/>
    </row>
    <row r="106" spans="1:36" ht="14.25" customHeight="1">
      <c r="A106" s="22"/>
      <c r="B106" s="1041"/>
      <c r="C106" s="726"/>
      <c r="D106" s="726"/>
      <c r="E106" s="981"/>
      <c r="F106" s="1043"/>
      <c r="G106" s="81">
        <f>Calc!$J$6</f>
        <v>2021</v>
      </c>
      <c r="H106" s="81">
        <f>Calc!$J$7</f>
        <v>2022</v>
      </c>
      <c r="I106" s="81">
        <f>Calc!$J$8</f>
        <v>2023</v>
      </c>
      <c r="J106" s="81">
        <f>Calc!$J$9</f>
        <v>2024</v>
      </c>
      <c r="K106" s="81">
        <f>Calc!$J$10</f>
        <v>2025</v>
      </c>
      <c r="L106" s="81" t="str">
        <f>Calc!$J$11</f>
        <v/>
      </c>
      <c r="M106" s="81" t="str">
        <f>Calc!$J$12</f>
        <v/>
      </c>
      <c r="N106" s="81" t="str">
        <f>Calc!$J$13</f>
        <v/>
      </c>
      <c r="O106" s="81" t="str">
        <f>Calc!$J$14</f>
        <v/>
      </c>
      <c r="P106" s="81" t="str">
        <f>Calc!$J$15</f>
        <v/>
      </c>
      <c r="Q106" s="81" t="str">
        <f>Calc!$J$16</f>
        <v/>
      </c>
      <c r="R106" s="81" t="str">
        <f>Calc!$J$17</f>
        <v/>
      </c>
      <c r="S106" s="28"/>
      <c r="T106" s="77"/>
      <c r="U106" s="77"/>
      <c r="V106" s="77"/>
      <c r="W106" s="77"/>
      <c r="X106" s="77"/>
      <c r="Y106" s="77"/>
      <c r="Z106" s="77"/>
      <c r="AA106" s="77"/>
      <c r="AB106" s="77"/>
      <c r="AC106" s="77"/>
      <c r="AD106" s="77"/>
      <c r="AE106" s="77"/>
      <c r="AF106" s="77"/>
      <c r="AG106" s="77"/>
      <c r="AH106" s="77"/>
      <c r="AI106" s="77"/>
      <c r="AJ106" s="50"/>
    </row>
    <row r="107" spans="1:36">
      <c r="A107" s="22"/>
      <c r="B107" s="1042"/>
      <c r="C107" s="726"/>
      <c r="D107" s="726"/>
      <c r="E107" s="981"/>
      <c r="F107" s="1043"/>
      <c r="G107" s="74" t="s">
        <v>232</v>
      </c>
      <c r="H107" s="74" t="s">
        <v>233</v>
      </c>
      <c r="I107" s="74" t="s">
        <v>234</v>
      </c>
      <c r="J107" s="74" t="s">
        <v>235</v>
      </c>
      <c r="K107" s="74" t="s">
        <v>236</v>
      </c>
      <c r="L107" s="74" t="s">
        <v>237</v>
      </c>
      <c r="M107" s="74" t="s">
        <v>238</v>
      </c>
      <c r="N107" s="74" t="s">
        <v>239</v>
      </c>
      <c r="O107" s="74" t="s">
        <v>240</v>
      </c>
      <c r="P107" s="74" t="s">
        <v>241</v>
      </c>
      <c r="Q107" s="74" t="s">
        <v>242</v>
      </c>
      <c r="R107" s="74" t="s">
        <v>243</v>
      </c>
      <c r="S107" s="28"/>
      <c r="T107" s="77"/>
      <c r="U107" s="77"/>
      <c r="V107" s="77"/>
      <c r="W107" s="77"/>
      <c r="X107" s="77"/>
      <c r="Y107" s="77"/>
      <c r="Z107" s="77"/>
      <c r="AA107" s="77"/>
      <c r="AB107" s="77"/>
      <c r="AC107" s="77"/>
      <c r="AD107" s="77"/>
      <c r="AE107" s="77"/>
      <c r="AF107" s="77"/>
      <c r="AG107" s="77"/>
      <c r="AH107" s="77"/>
      <c r="AI107" s="77"/>
      <c r="AJ107" s="50"/>
    </row>
    <row r="108" spans="1:36" ht="14.25" customHeight="1">
      <c r="A108" s="22"/>
      <c r="B108" s="726" t="s">
        <v>540</v>
      </c>
      <c r="C108" s="726"/>
      <c r="D108" s="726"/>
      <c r="E108" s="969" t="s">
        <v>291</v>
      </c>
      <c r="F108" s="1038">
        <v>0</v>
      </c>
      <c r="G108" s="1032">
        <v>0</v>
      </c>
      <c r="H108" s="1032">
        <v>0</v>
      </c>
      <c r="I108" s="1032">
        <v>0</v>
      </c>
      <c r="J108" s="1032">
        <v>0</v>
      </c>
      <c r="K108" s="1032">
        <v>0</v>
      </c>
      <c r="L108" s="1032">
        <v>0</v>
      </c>
      <c r="M108" s="1032">
        <v>0</v>
      </c>
      <c r="N108" s="1032">
        <v>0</v>
      </c>
      <c r="O108" s="1032">
        <v>0</v>
      </c>
      <c r="P108" s="1032">
        <v>0</v>
      </c>
      <c r="Q108" s="1032">
        <v>0</v>
      </c>
      <c r="R108" s="1032">
        <v>0</v>
      </c>
      <c r="S108" s="28"/>
      <c r="T108" s="77"/>
      <c r="U108" s="77"/>
      <c r="V108" s="77"/>
      <c r="W108" s="77"/>
      <c r="X108" s="77"/>
      <c r="Y108" s="77"/>
      <c r="Z108" s="77"/>
      <c r="AA108" s="77"/>
      <c r="AB108" s="77"/>
      <c r="AC108" s="77"/>
      <c r="AD108" s="77"/>
      <c r="AE108" s="77"/>
      <c r="AF108" s="77"/>
      <c r="AG108" s="77"/>
      <c r="AH108" s="77"/>
      <c r="AI108" s="77"/>
      <c r="AJ108" s="50"/>
    </row>
    <row r="109" spans="1:36" ht="14.25" customHeight="1">
      <c r="A109" s="22"/>
      <c r="B109" s="726"/>
      <c r="C109" s="726"/>
      <c r="D109" s="726"/>
      <c r="E109" s="969"/>
      <c r="F109" s="1039"/>
      <c r="G109" s="1033"/>
      <c r="H109" s="1033"/>
      <c r="I109" s="1033"/>
      <c r="J109" s="1033"/>
      <c r="K109" s="1033"/>
      <c r="L109" s="1033"/>
      <c r="M109" s="1033"/>
      <c r="N109" s="1033"/>
      <c r="O109" s="1033"/>
      <c r="P109" s="1033"/>
      <c r="Q109" s="1033"/>
      <c r="R109" s="1033"/>
      <c r="S109" s="28"/>
      <c r="T109" s="77"/>
      <c r="U109" s="77"/>
      <c r="V109" s="77"/>
      <c r="W109" s="77"/>
      <c r="X109" s="77"/>
      <c r="Y109" s="77"/>
      <c r="Z109" s="77"/>
      <c r="AA109" s="77"/>
      <c r="AB109" s="77"/>
      <c r="AC109" s="77"/>
      <c r="AD109" s="77"/>
      <c r="AE109" s="77"/>
      <c r="AF109" s="77"/>
      <c r="AG109" s="77"/>
      <c r="AH109" s="77"/>
      <c r="AI109" s="77"/>
      <c r="AJ109" s="50"/>
    </row>
    <row r="110" spans="1:36">
      <c r="A110" s="22"/>
      <c r="B110" s="726" t="s">
        <v>541</v>
      </c>
      <c r="C110" s="726"/>
      <c r="D110" s="726"/>
      <c r="E110" s="969" t="s">
        <v>291</v>
      </c>
      <c r="F110" s="1038">
        <v>0</v>
      </c>
      <c r="G110" s="1034">
        <v>0</v>
      </c>
      <c r="H110" s="1034">
        <v>0</v>
      </c>
      <c r="I110" s="1034">
        <v>0</v>
      </c>
      <c r="J110" s="1034">
        <v>0</v>
      </c>
      <c r="K110" s="1034">
        <v>0</v>
      </c>
      <c r="L110" s="1034">
        <v>0</v>
      </c>
      <c r="M110" s="1034">
        <v>0</v>
      </c>
      <c r="N110" s="1034">
        <v>0</v>
      </c>
      <c r="O110" s="1034">
        <v>0</v>
      </c>
      <c r="P110" s="1034">
        <v>0</v>
      </c>
      <c r="Q110" s="1034">
        <v>0</v>
      </c>
      <c r="R110" s="1034">
        <v>0</v>
      </c>
      <c r="S110" s="28"/>
      <c r="T110" s="22"/>
      <c r="U110" s="22"/>
      <c r="V110" s="77"/>
      <c r="W110" s="77"/>
      <c r="X110" s="77"/>
      <c r="Y110" s="77"/>
      <c r="Z110" s="77"/>
      <c r="AA110" s="77"/>
      <c r="AB110" s="77"/>
      <c r="AC110" s="77"/>
      <c r="AD110" s="77"/>
      <c r="AE110" s="77"/>
      <c r="AF110" s="77"/>
      <c r="AG110" s="77"/>
      <c r="AH110" s="77"/>
      <c r="AI110" s="77"/>
      <c r="AJ110" s="50"/>
    </row>
    <row r="111" spans="1:36">
      <c r="A111" s="22"/>
      <c r="B111" s="726"/>
      <c r="C111" s="726"/>
      <c r="D111" s="726"/>
      <c r="E111" s="969"/>
      <c r="F111" s="1039"/>
      <c r="G111" s="1033"/>
      <c r="H111" s="1033"/>
      <c r="I111" s="1033"/>
      <c r="J111" s="1033"/>
      <c r="K111" s="1033"/>
      <c r="L111" s="1033"/>
      <c r="M111" s="1033"/>
      <c r="N111" s="1033"/>
      <c r="O111" s="1033"/>
      <c r="P111" s="1033"/>
      <c r="Q111" s="1033"/>
      <c r="R111" s="1033"/>
      <c r="S111" s="28"/>
      <c r="T111" s="22"/>
      <c r="U111" s="22"/>
      <c r="V111" s="77"/>
      <c r="W111" s="77"/>
      <c r="X111" s="77"/>
      <c r="Y111" s="77"/>
      <c r="Z111" s="77"/>
      <c r="AA111" s="77"/>
      <c r="AB111" s="77"/>
      <c r="AC111" s="77"/>
      <c r="AD111" s="77"/>
      <c r="AE111" s="77"/>
      <c r="AF111" s="77"/>
      <c r="AG111" s="77"/>
      <c r="AH111" s="77"/>
      <c r="AI111" s="77"/>
      <c r="AJ111" s="50"/>
    </row>
    <row r="112" spans="1:36">
      <c r="A112" s="22"/>
      <c r="B112" s="27"/>
      <c r="C112" s="27"/>
      <c r="D112" s="27"/>
      <c r="E112" s="27"/>
      <c r="F112" s="27"/>
      <c r="G112" s="27"/>
      <c r="H112" s="27"/>
      <c r="I112" s="27"/>
      <c r="J112" s="27"/>
      <c r="K112" s="27"/>
      <c r="L112" s="27"/>
      <c r="M112" s="27"/>
      <c r="N112" s="27"/>
      <c r="O112" s="27"/>
      <c r="P112" s="27"/>
      <c r="Q112" s="22"/>
      <c r="R112" s="22"/>
      <c r="S112" s="28"/>
      <c r="T112" s="22"/>
      <c r="U112" s="22"/>
      <c r="V112" s="22"/>
      <c r="W112" s="22"/>
      <c r="X112" s="22"/>
      <c r="Y112" s="77"/>
      <c r="Z112" s="77"/>
      <c r="AA112" s="77"/>
      <c r="AB112" s="77"/>
      <c r="AC112" s="77"/>
      <c r="AD112" s="77"/>
      <c r="AE112" s="77"/>
      <c r="AF112" s="77"/>
      <c r="AG112" s="77"/>
      <c r="AH112" s="77"/>
      <c r="AI112" s="77"/>
    </row>
    <row r="113" spans="1:35">
      <c r="A113" s="22"/>
      <c r="B113" s="27"/>
      <c r="C113" s="27"/>
      <c r="D113" s="27"/>
      <c r="E113" s="27"/>
      <c r="F113" s="27"/>
      <c r="G113" s="27"/>
      <c r="H113" s="27"/>
      <c r="I113" s="27"/>
      <c r="J113" s="27"/>
      <c r="K113" s="27"/>
      <c r="L113" s="27"/>
      <c r="M113" s="27"/>
      <c r="N113" s="27"/>
      <c r="O113" s="27"/>
      <c r="P113" s="27"/>
      <c r="Q113" s="22"/>
      <c r="R113" s="22"/>
      <c r="S113" s="28"/>
      <c r="T113" s="22"/>
      <c r="U113" s="22"/>
      <c r="V113" s="22"/>
      <c r="W113" s="22"/>
      <c r="X113" s="22"/>
      <c r="Y113" s="77"/>
      <c r="Z113" s="77"/>
      <c r="AA113" s="77"/>
      <c r="AB113" s="77"/>
      <c r="AC113" s="77"/>
      <c r="AD113" s="77"/>
      <c r="AE113" s="77"/>
      <c r="AF113" s="77"/>
      <c r="AG113" s="77"/>
      <c r="AH113" s="77"/>
      <c r="AI113" s="77"/>
    </row>
    <row r="114" spans="1:35">
      <c r="A114" s="22"/>
      <c r="B114" s="978" t="s">
        <v>542</v>
      </c>
      <c r="C114" s="978"/>
      <c r="D114" s="978"/>
      <c r="E114" s="978"/>
      <c r="F114" s="978"/>
      <c r="G114" s="978"/>
      <c r="H114" s="978"/>
      <c r="I114" s="978"/>
      <c r="J114" s="978"/>
      <c r="K114" s="978"/>
      <c r="L114" s="978"/>
      <c r="M114" s="978"/>
      <c r="N114" s="978"/>
      <c r="O114" s="978"/>
      <c r="P114" s="978"/>
      <c r="Q114" s="978"/>
      <c r="R114" s="978"/>
      <c r="S114" s="978"/>
      <c r="T114" s="22"/>
      <c r="U114" s="22"/>
      <c r="V114" s="22"/>
      <c r="W114" s="22"/>
      <c r="X114" s="22"/>
      <c r="Y114" s="77"/>
      <c r="Z114" s="77"/>
      <c r="AA114" s="77"/>
      <c r="AB114" s="77"/>
      <c r="AC114" s="77"/>
      <c r="AD114" s="77"/>
      <c r="AE114" s="77"/>
      <c r="AF114" s="77"/>
      <c r="AG114" s="77"/>
      <c r="AH114" s="77"/>
      <c r="AI114" s="77"/>
    </row>
    <row r="115" spans="1:35">
      <c r="A115" s="22"/>
      <c r="B115" s="27"/>
      <c r="C115" s="27"/>
      <c r="D115" s="27"/>
      <c r="E115" s="27"/>
      <c r="F115" s="27"/>
      <c r="G115" s="27"/>
      <c r="H115" s="27"/>
      <c r="I115" s="27"/>
      <c r="J115" s="27"/>
      <c r="K115" s="27"/>
      <c r="L115" s="27"/>
      <c r="M115" s="27"/>
      <c r="N115" s="27"/>
      <c r="O115" s="27"/>
      <c r="P115" s="27"/>
      <c r="Q115" s="22"/>
      <c r="R115" s="22"/>
      <c r="S115" s="28"/>
      <c r="T115" s="22"/>
      <c r="U115" s="22"/>
      <c r="V115" s="22"/>
      <c r="W115" s="22"/>
      <c r="X115" s="22"/>
      <c r="Y115" s="77"/>
      <c r="Z115" s="77"/>
      <c r="AA115" s="77"/>
      <c r="AB115" s="77"/>
      <c r="AC115" s="77"/>
      <c r="AD115" s="77"/>
      <c r="AE115" s="77"/>
      <c r="AF115" s="77"/>
      <c r="AG115" s="77"/>
      <c r="AH115" s="77"/>
      <c r="AI115" s="77"/>
    </row>
    <row r="116" spans="1:35" ht="14.25" customHeight="1">
      <c r="A116" s="22"/>
      <c r="B116" s="824" t="s">
        <v>543</v>
      </c>
      <c r="C116" s="824"/>
      <c r="D116" s="824"/>
      <c r="E116" s="824"/>
      <c r="F116" s="824"/>
      <c r="G116" s="824"/>
      <c r="H116" s="824"/>
      <c r="I116" s="824"/>
      <c r="J116" s="824"/>
      <c r="K116" s="824"/>
      <c r="L116" s="824"/>
      <c r="M116" s="824"/>
      <c r="N116" s="824"/>
      <c r="O116" s="824"/>
      <c r="P116" s="824"/>
      <c r="Q116" s="22"/>
      <c r="R116" s="22"/>
      <c r="S116" s="28"/>
      <c r="T116" s="22"/>
      <c r="U116" s="22"/>
      <c r="V116" s="22"/>
      <c r="W116" s="22"/>
      <c r="X116" s="22"/>
      <c r="Y116" s="77"/>
      <c r="Z116" s="77"/>
      <c r="AA116" s="77"/>
      <c r="AB116" s="77"/>
      <c r="AC116" s="77"/>
      <c r="AD116" s="77"/>
      <c r="AE116" s="77"/>
      <c r="AF116" s="77"/>
      <c r="AG116" s="77"/>
      <c r="AH116" s="77"/>
      <c r="AI116" s="77"/>
    </row>
    <row r="117" spans="1:35">
      <c r="A117" s="22"/>
      <c r="B117" s="22"/>
      <c r="C117" s="22"/>
      <c r="D117" s="22"/>
      <c r="E117" s="22"/>
      <c r="F117" s="22"/>
      <c r="G117" s="22"/>
      <c r="H117" s="22"/>
      <c r="I117" s="50"/>
      <c r="J117" s="50"/>
      <c r="K117" s="50"/>
      <c r="L117" s="50"/>
      <c r="M117" s="50"/>
      <c r="N117" s="50"/>
      <c r="O117" s="50"/>
      <c r="P117" s="22"/>
      <c r="Q117" s="22"/>
      <c r="R117" s="22"/>
      <c r="S117" s="28"/>
      <c r="T117" s="22"/>
      <c r="U117" s="22"/>
      <c r="V117" s="22"/>
      <c r="W117" s="22"/>
      <c r="X117" s="22"/>
      <c r="Y117" s="77"/>
      <c r="Z117" s="77"/>
      <c r="AA117" s="77"/>
      <c r="AB117" s="77"/>
      <c r="AC117" s="77"/>
      <c r="AD117" s="77"/>
      <c r="AE117" s="77"/>
      <c r="AF117" s="77"/>
      <c r="AG117" s="77"/>
      <c r="AH117" s="77"/>
      <c r="AI117" s="77"/>
    </row>
    <row r="118" spans="1:35" ht="15" customHeight="1">
      <c r="A118" s="22"/>
      <c r="B118" s="1046" t="s">
        <v>544</v>
      </c>
      <c r="C118" s="979"/>
      <c r="D118" s="979"/>
      <c r="E118" s="980" t="s">
        <v>134</v>
      </c>
      <c r="F118" s="979" t="s">
        <v>75</v>
      </c>
      <c r="G118" s="971" t="s">
        <v>491</v>
      </c>
      <c r="H118" s="972"/>
      <c r="I118" s="972"/>
      <c r="J118" s="972"/>
      <c r="K118" s="972"/>
      <c r="L118" s="972"/>
      <c r="M118" s="972"/>
      <c r="N118" s="972"/>
      <c r="O118" s="972"/>
      <c r="P118" s="972"/>
      <c r="Q118" s="972"/>
      <c r="R118" s="973"/>
      <c r="S118" s="41"/>
      <c r="T118" s="1047" t="s">
        <v>545</v>
      </c>
      <c r="U118" s="1047"/>
      <c r="V118" s="1047"/>
      <c r="W118" s="1047"/>
      <c r="X118" s="77"/>
      <c r="Y118" s="77"/>
      <c r="Z118" s="77"/>
      <c r="AA118" s="77"/>
      <c r="AB118" s="77"/>
      <c r="AC118" s="77"/>
      <c r="AD118" s="77"/>
      <c r="AE118" s="77"/>
      <c r="AF118" s="77"/>
      <c r="AG118" s="77"/>
      <c r="AH118" s="77"/>
      <c r="AI118" s="77"/>
    </row>
    <row r="119" spans="1:35" ht="15" customHeight="1">
      <c r="A119" s="22"/>
      <c r="B119" s="1041"/>
      <c r="C119" s="726"/>
      <c r="D119" s="726"/>
      <c r="E119" s="981"/>
      <c r="F119" s="726"/>
      <c r="G119" s="974"/>
      <c r="H119" s="975"/>
      <c r="I119" s="975"/>
      <c r="J119" s="975"/>
      <c r="K119" s="975"/>
      <c r="L119" s="975"/>
      <c r="M119" s="975"/>
      <c r="N119" s="975"/>
      <c r="O119" s="975"/>
      <c r="P119" s="975"/>
      <c r="Q119" s="975"/>
      <c r="R119" s="976"/>
      <c r="S119" s="41"/>
      <c r="T119" s="1047"/>
      <c r="U119" s="1047"/>
      <c r="V119" s="1047"/>
      <c r="W119" s="1047"/>
      <c r="X119" s="77"/>
      <c r="Y119" s="77"/>
      <c r="Z119" s="77"/>
      <c r="AA119" s="77"/>
      <c r="AB119" s="77"/>
      <c r="AC119" s="77"/>
      <c r="AD119" s="77"/>
      <c r="AE119" s="77"/>
      <c r="AF119" s="77"/>
      <c r="AG119" s="77"/>
      <c r="AH119" s="77"/>
      <c r="AI119" s="77"/>
    </row>
    <row r="120" spans="1:35" ht="15" customHeight="1">
      <c r="A120" s="22"/>
      <c r="B120" s="1041"/>
      <c r="C120" s="726"/>
      <c r="D120" s="726"/>
      <c r="E120" s="981"/>
      <c r="F120" s="1043"/>
      <c r="G120" s="81">
        <f>Calc!$J$6</f>
        <v>2021</v>
      </c>
      <c r="H120" s="81">
        <f>Calc!$J$7</f>
        <v>2022</v>
      </c>
      <c r="I120" s="81">
        <f>Calc!$J$8</f>
        <v>2023</v>
      </c>
      <c r="J120" s="81">
        <f>Calc!$J$9</f>
        <v>2024</v>
      </c>
      <c r="K120" s="81">
        <f>Calc!$J$10</f>
        <v>2025</v>
      </c>
      <c r="L120" s="81" t="str">
        <f>Calc!$J$11</f>
        <v/>
      </c>
      <c r="M120" s="81" t="str">
        <f>Calc!$J$12</f>
        <v/>
      </c>
      <c r="N120" s="81" t="str">
        <f>Calc!$J$13</f>
        <v/>
      </c>
      <c r="O120" s="81" t="str">
        <f>Calc!$J$14</f>
        <v/>
      </c>
      <c r="P120" s="81" t="str">
        <f>Calc!$J$15</f>
        <v/>
      </c>
      <c r="Q120" s="81" t="str">
        <f>Calc!$J$16</f>
        <v/>
      </c>
      <c r="R120" s="81" t="str">
        <f>Calc!$J$17</f>
        <v/>
      </c>
      <c r="S120" s="41"/>
      <c r="T120" s="1047"/>
      <c r="U120" s="1047"/>
      <c r="V120" s="1047"/>
      <c r="W120" s="1047"/>
      <c r="X120" s="77"/>
      <c r="Y120" s="77"/>
      <c r="Z120" s="77"/>
      <c r="AA120" s="77"/>
      <c r="AB120" s="77"/>
      <c r="AC120" s="77"/>
      <c r="AD120" s="77"/>
      <c r="AE120" s="77"/>
      <c r="AF120" s="77"/>
      <c r="AG120" s="77"/>
      <c r="AH120" s="77"/>
      <c r="AI120" s="77"/>
    </row>
    <row r="121" spans="1:35" ht="14.25" customHeight="1">
      <c r="A121" s="22"/>
      <c r="B121" s="1042"/>
      <c r="C121" s="726"/>
      <c r="D121" s="726"/>
      <c r="E121" s="981"/>
      <c r="F121" s="1043"/>
      <c r="G121" s="74" t="s">
        <v>232</v>
      </c>
      <c r="H121" s="74" t="s">
        <v>233</v>
      </c>
      <c r="I121" s="74" t="s">
        <v>234</v>
      </c>
      <c r="J121" s="74" t="s">
        <v>235</v>
      </c>
      <c r="K121" s="74" t="s">
        <v>236</v>
      </c>
      <c r="L121" s="74" t="s">
        <v>237</v>
      </c>
      <c r="M121" s="74" t="s">
        <v>238</v>
      </c>
      <c r="N121" s="74" t="s">
        <v>239</v>
      </c>
      <c r="O121" s="74" t="s">
        <v>240</v>
      </c>
      <c r="P121" s="74" t="s">
        <v>241</v>
      </c>
      <c r="Q121" s="74" t="s">
        <v>242</v>
      </c>
      <c r="R121" s="74" t="s">
        <v>243</v>
      </c>
      <c r="T121" s="1047"/>
      <c r="U121" s="1047"/>
      <c r="V121" s="1047"/>
      <c r="W121" s="1047"/>
      <c r="X121" s="77"/>
      <c r="Y121" s="77"/>
      <c r="Z121" s="77"/>
      <c r="AA121" s="77"/>
      <c r="AB121" s="77"/>
      <c r="AC121" s="77"/>
      <c r="AD121" s="77"/>
      <c r="AE121" s="77"/>
      <c r="AF121" s="77"/>
      <c r="AG121" s="77"/>
      <c r="AH121" s="77"/>
      <c r="AI121" s="77"/>
    </row>
    <row r="122" spans="1:35" ht="14.25" customHeight="1">
      <c r="A122" s="22"/>
      <c r="B122" s="1044" t="s">
        <v>546</v>
      </c>
      <c r="C122" s="1045"/>
      <c r="D122" s="1045"/>
      <c r="E122" s="969" t="s">
        <v>291</v>
      </c>
      <c r="F122" s="1038">
        <v>0</v>
      </c>
      <c r="G122" s="1032">
        <v>0</v>
      </c>
      <c r="H122" s="1032">
        <v>0</v>
      </c>
      <c r="I122" s="1032">
        <v>0</v>
      </c>
      <c r="J122" s="1032">
        <v>0</v>
      </c>
      <c r="K122" s="1032">
        <v>0</v>
      </c>
      <c r="L122" s="1032">
        <v>0</v>
      </c>
      <c r="M122" s="1032">
        <v>0</v>
      </c>
      <c r="N122" s="1032">
        <v>0</v>
      </c>
      <c r="O122" s="1032">
        <v>0</v>
      </c>
      <c r="P122" s="1032">
        <v>0</v>
      </c>
      <c r="Q122" s="1032">
        <v>0</v>
      </c>
      <c r="R122" s="1032">
        <v>0</v>
      </c>
      <c r="T122" s="1047"/>
      <c r="U122" s="1047"/>
      <c r="V122" s="1047"/>
      <c r="W122" s="1047"/>
      <c r="X122" s="77"/>
      <c r="Y122" s="77"/>
      <c r="Z122" s="77"/>
      <c r="AA122" s="77"/>
      <c r="AB122" s="77"/>
      <c r="AC122" s="77"/>
      <c r="AD122" s="77"/>
      <c r="AE122" s="77"/>
      <c r="AF122" s="77"/>
      <c r="AG122" s="77"/>
      <c r="AH122" s="77"/>
      <c r="AI122" s="77"/>
    </row>
    <row r="123" spans="1:35" ht="14.25" customHeight="1">
      <c r="A123" s="22"/>
      <c r="B123" s="1044"/>
      <c r="C123" s="1045"/>
      <c r="D123" s="1045"/>
      <c r="E123" s="969"/>
      <c r="F123" s="1039"/>
      <c r="G123" s="1033"/>
      <c r="H123" s="1033"/>
      <c r="I123" s="1033"/>
      <c r="J123" s="1033"/>
      <c r="K123" s="1033"/>
      <c r="L123" s="1033"/>
      <c r="M123" s="1033"/>
      <c r="N123" s="1033"/>
      <c r="O123" s="1033"/>
      <c r="P123" s="1033"/>
      <c r="Q123" s="1033"/>
      <c r="R123" s="1033"/>
      <c r="T123" s="1047"/>
      <c r="U123" s="1047"/>
      <c r="V123" s="1047"/>
      <c r="W123" s="1047"/>
      <c r="X123" s="77"/>
      <c r="Y123" s="77"/>
      <c r="Z123" s="77"/>
      <c r="AA123" s="77"/>
      <c r="AB123" s="77"/>
      <c r="AC123" s="77"/>
      <c r="AD123" s="77"/>
      <c r="AE123" s="77"/>
      <c r="AF123" s="77"/>
      <c r="AG123" s="77"/>
      <c r="AH123" s="77"/>
      <c r="AI123" s="77"/>
    </row>
    <row r="124" spans="1:35" ht="14.25" customHeight="1">
      <c r="A124" s="22"/>
      <c r="B124" s="1044" t="s">
        <v>547</v>
      </c>
      <c r="C124" s="1045"/>
      <c r="D124" s="1045"/>
      <c r="E124" s="969" t="s">
        <v>291</v>
      </c>
      <c r="F124" s="1038">
        <v>0</v>
      </c>
      <c r="G124" s="1034">
        <v>0</v>
      </c>
      <c r="H124" s="1034">
        <v>0</v>
      </c>
      <c r="I124" s="1034">
        <v>0</v>
      </c>
      <c r="J124" s="1034">
        <v>0</v>
      </c>
      <c r="K124" s="1034">
        <v>0</v>
      </c>
      <c r="L124" s="1034">
        <v>0</v>
      </c>
      <c r="M124" s="1034">
        <v>0</v>
      </c>
      <c r="N124" s="1034">
        <v>0</v>
      </c>
      <c r="O124" s="1034">
        <v>0</v>
      </c>
      <c r="P124" s="1034">
        <v>0</v>
      </c>
      <c r="Q124" s="1034">
        <v>0</v>
      </c>
      <c r="R124" s="1034">
        <v>0</v>
      </c>
      <c r="T124" s="1047"/>
      <c r="U124" s="1047"/>
      <c r="V124" s="1047"/>
      <c r="W124" s="1047"/>
      <c r="X124" s="77"/>
      <c r="Y124" s="77"/>
      <c r="Z124" s="77"/>
      <c r="AA124" s="77"/>
      <c r="AB124" s="77"/>
      <c r="AC124" s="77"/>
      <c r="AD124" s="77"/>
      <c r="AE124" s="77"/>
      <c r="AF124" s="77"/>
      <c r="AG124" s="77"/>
      <c r="AH124" s="77"/>
      <c r="AI124" s="77"/>
    </row>
    <row r="125" spans="1:35" ht="14.25" customHeight="1">
      <c r="A125" s="22"/>
      <c r="B125" s="1044"/>
      <c r="C125" s="1045"/>
      <c r="D125" s="1045"/>
      <c r="E125" s="969"/>
      <c r="F125" s="1039"/>
      <c r="G125" s="1033"/>
      <c r="H125" s="1033"/>
      <c r="I125" s="1033"/>
      <c r="J125" s="1033"/>
      <c r="K125" s="1033"/>
      <c r="L125" s="1033"/>
      <c r="M125" s="1033"/>
      <c r="N125" s="1033"/>
      <c r="O125" s="1033"/>
      <c r="P125" s="1033"/>
      <c r="Q125" s="1033"/>
      <c r="R125" s="1033"/>
      <c r="T125" s="1047"/>
      <c r="U125" s="1047"/>
      <c r="V125" s="1047"/>
      <c r="W125" s="1047"/>
      <c r="X125" s="77"/>
      <c r="Y125" s="77"/>
      <c r="Z125" s="77"/>
      <c r="AA125" s="77"/>
      <c r="AB125" s="77"/>
      <c r="AC125" s="77"/>
      <c r="AD125" s="77"/>
      <c r="AE125" s="77"/>
      <c r="AF125" s="77"/>
      <c r="AG125" s="77"/>
      <c r="AH125" s="77"/>
      <c r="AI125" s="77"/>
    </row>
    <row r="126" spans="1:35" ht="14.25" customHeight="1">
      <c r="A126" s="22"/>
      <c r="B126" s="1044" t="s">
        <v>548</v>
      </c>
      <c r="C126" s="1045"/>
      <c r="D126" s="1045"/>
      <c r="E126" s="969" t="s">
        <v>291</v>
      </c>
      <c r="F126" s="1038">
        <v>0</v>
      </c>
      <c r="G126" s="1032">
        <v>0</v>
      </c>
      <c r="H126" s="1032">
        <v>0</v>
      </c>
      <c r="I126" s="1032">
        <v>0</v>
      </c>
      <c r="J126" s="1032">
        <v>0</v>
      </c>
      <c r="K126" s="1032">
        <v>0</v>
      </c>
      <c r="L126" s="1032">
        <v>0</v>
      </c>
      <c r="M126" s="1032">
        <v>0</v>
      </c>
      <c r="N126" s="1032">
        <v>0</v>
      </c>
      <c r="O126" s="1032">
        <v>0</v>
      </c>
      <c r="P126" s="1032">
        <v>0</v>
      </c>
      <c r="Q126" s="1032">
        <v>0</v>
      </c>
      <c r="R126" s="1032">
        <v>0</v>
      </c>
      <c r="T126" s="1047"/>
      <c r="U126" s="1047"/>
      <c r="V126" s="1047"/>
      <c r="W126" s="1047"/>
      <c r="X126" s="77"/>
      <c r="Y126" s="77"/>
      <c r="Z126" s="77"/>
      <c r="AA126" s="77"/>
      <c r="AB126" s="77"/>
      <c r="AC126" s="77"/>
      <c r="AD126" s="77"/>
      <c r="AE126" s="77"/>
      <c r="AF126" s="77"/>
      <c r="AG126" s="77"/>
      <c r="AH126" s="77"/>
      <c r="AI126" s="77"/>
    </row>
    <row r="127" spans="1:35" ht="14.25" customHeight="1">
      <c r="A127" s="22"/>
      <c r="B127" s="1044"/>
      <c r="C127" s="1045"/>
      <c r="D127" s="1045"/>
      <c r="E127" s="969"/>
      <c r="F127" s="1039"/>
      <c r="G127" s="1033"/>
      <c r="H127" s="1033"/>
      <c r="I127" s="1033"/>
      <c r="J127" s="1033"/>
      <c r="K127" s="1033"/>
      <c r="L127" s="1033"/>
      <c r="M127" s="1033"/>
      <c r="N127" s="1033"/>
      <c r="O127" s="1033"/>
      <c r="P127" s="1033"/>
      <c r="Q127" s="1033"/>
      <c r="R127" s="1033"/>
      <c r="T127" s="1047"/>
      <c r="U127" s="1047"/>
      <c r="V127" s="1047"/>
      <c r="W127" s="1047"/>
      <c r="X127" s="77"/>
      <c r="Y127" s="77"/>
      <c r="Z127" s="77"/>
      <c r="AA127" s="77"/>
      <c r="AB127" s="77"/>
      <c r="AC127" s="77"/>
      <c r="AD127" s="77"/>
      <c r="AE127" s="77"/>
      <c r="AF127" s="77"/>
      <c r="AG127" s="77"/>
      <c r="AH127" s="77"/>
      <c r="AI127" s="77"/>
    </row>
    <row r="128" spans="1:35" ht="14.25" customHeight="1">
      <c r="A128" s="22"/>
      <c r="B128" s="1044" t="s">
        <v>549</v>
      </c>
      <c r="C128" s="1045"/>
      <c r="D128" s="1045"/>
      <c r="E128" s="969" t="s">
        <v>291</v>
      </c>
      <c r="F128" s="1038">
        <v>0</v>
      </c>
      <c r="G128" s="1034">
        <v>0</v>
      </c>
      <c r="H128" s="1034">
        <v>0</v>
      </c>
      <c r="I128" s="1034">
        <v>0</v>
      </c>
      <c r="J128" s="1034">
        <v>0</v>
      </c>
      <c r="K128" s="1034">
        <v>0</v>
      </c>
      <c r="L128" s="1034">
        <v>0</v>
      </c>
      <c r="M128" s="1034">
        <v>0</v>
      </c>
      <c r="N128" s="1034">
        <v>0</v>
      </c>
      <c r="O128" s="1034">
        <v>0</v>
      </c>
      <c r="P128" s="1034">
        <v>0</v>
      </c>
      <c r="Q128" s="1034">
        <v>0</v>
      </c>
      <c r="R128" s="1034">
        <v>0</v>
      </c>
      <c r="T128" s="77"/>
      <c r="U128" s="77"/>
      <c r="V128" s="77"/>
      <c r="W128" s="77"/>
      <c r="X128" s="77"/>
      <c r="Y128" s="77"/>
      <c r="Z128" s="77"/>
      <c r="AA128" s="77"/>
      <c r="AB128" s="77"/>
      <c r="AC128" s="77"/>
      <c r="AD128" s="77"/>
      <c r="AE128" s="77"/>
      <c r="AF128" s="77"/>
      <c r="AG128" s="77"/>
      <c r="AH128" s="77"/>
      <c r="AI128" s="77"/>
    </row>
    <row r="129" spans="1:42" ht="14.25" customHeight="1">
      <c r="A129" s="22"/>
      <c r="B129" s="1048"/>
      <c r="C129" s="1049"/>
      <c r="D129" s="1049"/>
      <c r="E129" s="1050"/>
      <c r="F129" s="1039"/>
      <c r="G129" s="1033"/>
      <c r="H129" s="1033"/>
      <c r="I129" s="1033"/>
      <c r="J129" s="1033"/>
      <c r="K129" s="1033"/>
      <c r="L129" s="1033"/>
      <c r="M129" s="1033"/>
      <c r="N129" s="1033"/>
      <c r="O129" s="1033"/>
      <c r="P129" s="1033"/>
      <c r="Q129" s="1033"/>
      <c r="R129" s="1033"/>
      <c r="T129" s="77"/>
      <c r="U129" s="77"/>
      <c r="V129" s="77"/>
      <c r="W129" s="77"/>
      <c r="X129" s="77"/>
      <c r="Y129" s="77"/>
      <c r="Z129" s="77"/>
      <c r="AA129" s="77"/>
      <c r="AB129" s="77"/>
      <c r="AC129" s="77"/>
      <c r="AD129" s="77"/>
      <c r="AE129" s="77"/>
      <c r="AF129" s="77"/>
      <c r="AG129" s="77"/>
      <c r="AH129" s="77"/>
      <c r="AI129" s="77"/>
      <c r="AK129" s="50"/>
      <c r="AL129" s="50"/>
      <c r="AM129" s="50"/>
      <c r="AN129" s="50"/>
      <c r="AO129" s="50"/>
      <c r="AP129" s="50"/>
    </row>
    <row r="130" spans="1:42" ht="14.25" customHeight="1">
      <c r="A130" s="22"/>
      <c r="B130" s="50"/>
      <c r="C130" s="50"/>
      <c r="D130" s="50"/>
      <c r="E130" s="50"/>
      <c r="F130" s="50"/>
      <c r="G130" s="50"/>
      <c r="H130" s="50"/>
      <c r="I130" s="50"/>
      <c r="J130" s="50"/>
      <c r="K130" s="50"/>
      <c r="L130" s="50"/>
      <c r="M130" s="50"/>
      <c r="N130" s="50"/>
      <c r="O130" s="50"/>
      <c r="P130" s="50"/>
      <c r="Q130" s="50"/>
      <c r="R130" s="50"/>
      <c r="T130" s="77"/>
      <c r="U130" s="77"/>
      <c r="V130" s="77"/>
      <c r="W130" s="77"/>
      <c r="X130" s="77"/>
      <c r="Y130" s="77"/>
      <c r="Z130" s="77"/>
      <c r="AA130" s="77"/>
      <c r="AB130" s="77"/>
      <c r="AC130" s="77"/>
      <c r="AD130" s="77"/>
      <c r="AE130" s="77"/>
      <c r="AF130" s="77"/>
      <c r="AG130" s="77"/>
      <c r="AH130" s="77"/>
      <c r="AI130" s="77"/>
      <c r="AK130" s="50"/>
      <c r="AL130" s="50"/>
      <c r="AM130" s="50"/>
      <c r="AN130" s="50"/>
      <c r="AO130" s="50"/>
      <c r="AP130" s="50"/>
    </row>
    <row r="131" spans="1:42" ht="14.25" customHeight="1">
      <c r="A131" s="22"/>
      <c r="B131" s="50"/>
      <c r="C131" s="50"/>
      <c r="D131" s="50"/>
      <c r="E131" s="50"/>
      <c r="F131" s="50"/>
      <c r="G131" s="50"/>
      <c r="H131" s="50"/>
      <c r="I131" s="50"/>
      <c r="J131" s="50"/>
      <c r="K131" s="50"/>
      <c r="L131" s="50"/>
      <c r="M131" s="50"/>
      <c r="N131" s="50"/>
      <c r="O131" s="50"/>
      <c r="P131" s="50"/>
      <c r="Q131" s="50"/>
      <c r="R131" s="50"/>
      <c r="T131" s="77"/>
      <c r="U131" s="77"/>
      <c r="V131" s="77"/>
      <c r="W131" s="77"/>
      <c r="X131" s="77"/>
      <c r="Y131" s="77"/>
      <c r="Z131" s="77"/>
      <c r="AA131" s="77"/>
      <c r="AB131" s="77"/>
      <c r="AC131" s="77"/>
      <c r="AD131" s="77"/>
      <c r="AE131" s="77"/>
      <c r="AF131" s="77"/>
      <c r="AG131" s="77"/>
      <c r="AH131" s="77"/>
      <c r="AI131" s="77"/>
      <c r="AK131" s="50"/>
      <c r="AL131" s="50"/>
      <c r="AM131" s="50"/>
      <c r="AN131" s="50"/>
      <c r="AO131" s="50"/>
      <c r="AP131" s="50"/>
    </row>
    <row r="132" spans="1:42" ht="14.25" customHeight="1">
      <c r="A132" s="22"/>
      <c r="B132" s="50"/>
      <c r="C132" s="50"/>
      <c r="D132" s="50"/>
      <c r="E132" s="50"/>
      <c r="F132" s="50"/>
      <c r="G132" s="50"/>
      <c r="H132" s="50"/>
      <c r="I132" s="50"/>
      <c r="J132" s="50"/>
      <c r="K132" s="50"/>
      <c r="L132" s="50"/>
      <c r="M132" s="50"/>
      <c r="N132" s="50"/>
      <c r="O132" s="50"/>
      <c r="P132" s="50"/>
      <c r="Q132" s="50"/>
      <c r="R132" s="50"/>
      <c r="T132" s="77"/>
      <c r="U132" s="77"/>
      <c r="V132" s="77"/>
      <c r="W132" s="77"/>
      <c r="X132" s="77"/>
      <c r="Y132" s="77"/>
      <c r="Z132" s="77"/>
      <c r="AA132" s="77"/>
      <c r="AB132" s="77"/>
      <c r="AC132" s="77"/>
      <c r="AD132" s="77"/>
      <c r="AE132" s="77"/>
      <c r="AF132" s="77"/>
      <c r="AG132" s="77"/>
      <c r="AH132" s="77"/>
      <c r="AI132" s="77"/>
      <c r="AK132" s="50"/>
      <c r="AL132" s="50"/>
      <c r="AM132" s="50"/>
      <c r="AN132" s="50"/>
      <c r="AO132" s="50"/>
      <c r="AP132" s="50"/>
    </row>
    <row r="133" spans="1:42" ht="14.25" customHeight="1">
      <c r="A133" s="22"/>
      <c r="B133" s="1046" t="s">
        <v>550</v>
      </c>
      <c r="C133" s="979"/>
      <c r="D133" s="979"/>
      <c r="E133" s="980" t="s">
        <v>134</v>
      </c>
      <c r="F133" s="979" t="s">
        <v>75</v>
      </c>
      <c r="G133" s="971" t="s">
        <v>491</v>
      </c>
      <c r="H133" s="972"/>
      <c r="I133" s="972"/>
      <c r="J133" s="972"/>
      <c r="K133" s="972"/>
      <c r="L133" s="972"/>
      <c r="M133" s="972"/>
      <c r="N133" s="972"/>
      <c r="O133" s="972"/>
      <c r="P133" s="972"/>
      <c r="Q133" s="972"/>
      <c r="R133" s="973"/>
      <c r="T133" s="77"/>
      <c r="U133" s="77"/>
      <c r="V133" s="77"/>
      <c r="W133" s="77"/>
      <c r="X133" s="77"/>
      <c r="Y133" s="77"/>
      <c r="Z133" s="77"/>
      <c r="AA133" s="77"/>
      <c r="AB133" s="77"/>
      <c r="AC133" s="77"/>
      <c r="AD133" s="77"/>
      <c r="AE133" s="77"/>
      <c r="AF133" s="77"/>
      <c r="AG133" s="77"/>
      <c r="AH133" s="77"/>
      <c r="AI133" s="77"/>
      <c r="AK133" s="50"/>
      <c r="AL133" s="50"/>
      <c r="AM133" s="50"/>
      <c r="AN133" s="50"/>
      <c r="AO133" s="50"/>
      <c r="AP133" s="50"/>
    </row>
    <row r="134" spans="1:42" ht="14.25" customHeight="1">
      <c r="A134" s="22"/>
      <c r="B134" s="1041"/>
      <c r="C134" s="726"/>
      <c r="D134" s="726"/>
      <c r="E134" s="981"/>
      <c r="F134" s="726"/>
      <c r="G134" s="974"/>
      <c r="H134" s="975"/>
      <c r="I134" s="975"/>
      <c r="J134" s="975"/>
      <c r="K134" s="975"/>
      <c r="L134" s="975"/>
      <c r="M134" s="975"/>
      <c r="N134" s="975"/>
      <c r="O134" s="975"/>
      <c r="P134" s="975"/>
      <c r="Q134" s="975"/>
      <c r="R134" s="976"/>
      <c r="T134" s="77"/>
      <c r="U134" s="77"/>
      <c r="V134" s="77"/>
      <c r="W134" s="77"/>
      <c r="X134" s="77"/>
      <c r="Y134" s="77"/>
      <c r="Z134" s="77"/>
      <c r="AA134" s="77"/>
      <c r="AB134" s="77"/>
      <c r="AC134" s="77"/>
      <c r="AD134" s="77"/>
      <c r="AE134" s="77"/>
      <c r="AF134" s="77"/>
      <c r="AG134" s="77"/>
      <c r="AH134" s="77"/>
      <c r="AI134" s="77"/>
      <c r="AK134" s="50"/>
      <c r="AL134" s="50"/>
      <c r="AM134" s="50"/>
      <c r="AN134" s="50"/>
      <c r="AO134" s="50"/>
      <c r="AP134" s="50"/>
    </row>
    <row r="135" spans="1:42" ht="14.25" customHeight="1">
      <c r="A135" s="22"/>
      <c r="B135" s="1041"/>
      <c r="C135" s="726"/>
      <c r="D135" s="726"/>
      <c r="E135" s="981"/>
      <c r="F135" s="1043"/>
      <c r="G135" s="81">
        <f>Calc!$J$6</f>
        <v>2021</v>
      </c>
      <c r="H135" s="81">
        <f>Calc!$J$7</f>
        <v>2022</v>
      </c>
      <c r="I135" s="81">
        <f>Calc!$J$8</f>
        <v>2023</v>
      </c>
      <c r="J135" s="81">
        <f>Calc!$J$9</f>
        <v>2024</v>
      </c>
      <c r="K135" s="81">
        <f>Calc!$J$10</f>
        <v>2025</v>
      </c>
      <c r="L135" s="81" t="str">
        <f>Calc!$J$11</f>
        <v/>
      </c>
      <c r="M135" s="81" t="str">
        <f>Calc!$J$12</f>
        <v/>
      </c>
      <c r="N135" s="81" t="str">
        <f>Calc!$J$13</f>
        <v/>
      </c>
      <c r="O135" s="81" t="str">
        <f>Calc!$J$14</f>
        <v/>
      </c>
      <c r="P135" s="81" t="str">
        <f>Calc!$J$15</f>
        <v/>
      </c>
      <c r="Q135" s="81" t="str">
        <f>Calc!$J$16</f>
        <v/>
      </c>
      <c r="R135" s="81" t="str">
        <f>Calc!$J$17</f>
        <v/>
      </c>
      <c r="T135" s="77"/>
      <c r="U135" s="77"/>
      <c r="V135" s="77"/>
      <c r="W135" s="77"/>
      <c r="X135" s="77"/>
      <c r="Y135" s="77"/>
      <c r="Z135" s="77"/>
      <c r="AA135" s="77"/>
      <c r="AB135" s="77"/>
      <c r="AC135" s="77"/>
      <c r="AD135" s="77"/>
      <c r="AE135" s="77"/>
      <c r="AF135" s="77"/>
      <c r="AG135" s="77"/>
      <c r="AH135" s="77"/>
      <c r="AI135" s="77"/>
      <c r="AK135" s="50"/>
      <c r="AL135" s="50"/>
      <c r="AM135" s="50"/>
      <c r="AN135" s="50"/>
      <c r="AO135" s="50"/>
      <c r="AP135" s="50"/>
    </row>
    <row r="136" spans="1:42" ht="14.25" customHeight="1">
      <c r="A136" s="22"/>
      <c r="B136" s="1042"/>
      <c r="C136" s="726"/>
      <c r="D136" s="726"/>
      <c r="E136" s="981"/>
      <c r="F136" s="1043"/>
      <c r="G136" s="74" t="s">
        <v>232</v>
      </c>
      <c r="H136" s="74" t="s">
        <v>233</v>
      </c>
      <c r="I136" s="74" t="s">
        <v>234</v>
      </c>
      <c r="J136" s="74" t="s">
        <v>235</v>
      </c>
      <c r="K136" s="74" t="s">
        <v>236</v>
      </c>
      <c r="L136" s="74" t="s">
        <v>237</v>
      </c>
      <c r="M136" s="74" t="s">
        <v>238</v>
      </c>
      <c r="N136" s="74" t="s">
        <v>239</v>
      </c>
      <c r="O136" s="74" t="s">
        <v>240</v>
      </c>
      <c r="P136" s="74" t="s">
        <v>241</v>
      </c>
      <c r="Q136" s="74" t="s">
        <v>242</v>
      </c>
      <c r="R136" s="74" t="s">
        <v>243</v>
      </c>
      <c r="T136" s="77"/>
      <c r="U136" s="77"/>
      <c r="V136" s="77"/>
      <c r="W136" s="77"/>
      <c r="X136" s="77"/>
      <c r="Y136" s="77"/>
      <c r="Z136" s="77"/>
      <c r="AA136" s="77"/>
      <c r="AB136" s="77"/>
      <c r="AC136" s="77"/>
      <c r="AD136" s="77"/>
      <c r="AE136" s="77"/>
      <c r="AF136" s="77"/>
      <c r="AG136" s="77"/>
      <c r="AH136" s="77"/>
      <c r="AI136" s="77"/>
      <c r="AK136" s="50"/>
      <c r="AL136" s="50"/>
      <c r="AM136" s="50"/>
      <c r="AN136" s="50"/>
      <c r="AO136" s="50"/>
      <c r="AP136" s="50"/>
    </row>
    <row r="137" spans="1:42" ht="14.25" customHeight="1">
      <c r="A137" s="22"/>
      <c r="B137" s="1044" t="s">
        <v>551</v>
      </c>
      <c r="C137" s="1045"/>
      <c r="D137" s="1045"/>
      <c r="E137" s="969" t="s">
        <v>291</v>
      </c>
      <c r="F137" s="1038">
        <v>0</v>
      </c>
      <c r="G137" s="1032">
        <v>0</v>
      </c>
      <c r="H137" s="1032">
        <v>0</v>
      </c>
      <c r="I137" s="1032">
        <v>0</v>
      </c>
      <c r="J137" s="1032">
        <v>0</v>
      </c>
      <c r="K137" s="1032">
        <v>0</v>
      </c>
      <c r="L137" s="1032">
        <v>0</v>
      </c>
      <c r="M137" s="1032">
        <v>0</v>
      </c>
      <c r="N137" s="1032">
        <v>0</v>
      </c>
      <c r="O137" s="1032">
        <v>0</v>
      </c>
      <c r="P137" s="1032">
        <v>0</v>
      </c>
      <c r="Q137" s="1032">
        <v>0</v>
      </c>
      <c r="R137" s="1032">
        <v>0</v>
      </c>
      <c r="T137" s="77"/>
      <c r="U137" s="77"/>
      <c r="V137" s="77"/>
      <c r="W137" s="77"/>
      <c r="X137" s="77"/>
      <c r="Y137" s="77"/>
      <c r="Z137" s="77"/>
      <c r="AA137" s="77"/>
      <c r="AB137" s="77"/>
      <c r="AC137" s="77"/>
      <c r="AD137" s="77"/>
      <c r="AE137" s="77"/>
      <c r="AF137" s="77"/>
      <c r="AG137" s="77"/>
      <c r="AH137" s="77"/>
      <c r="AI137" s="77"/>
      <c r="AK137" s="50"/>
      <c r="AL137" s="50"/>
      <c r="AM137" s="50"/>
      <c r="AN137" s="50"/>
      <c r="AO137" s="50"/>
      <c r="AP137" s="50"/>
    </row>
    <row r="138" spans="1:42" ht="14.25" customHeight="1">
      <c r="A138" s="22"/>
      <c r="B138" s="1048"/>
      <c r="C138" s="1049"/>
      <c r="D138" s="1049"/>
      <c r="E138" s="1050"/>
      <c r="F138" s="1039"/>
      <c r="G138" s="1033"/>
      <c r="H138" s="1033"/>
      <c r="I138" s="1033"/>
      <c r="J138" s="1033"/>
      <c r="K138" s="1033"/>
      <c r="L138" s="1033"/>
      <c r="M138" s="1033"/>
      <c r="N138" s="1033"/>
      <c r="O138" s="1033"/>
      <c r="P138" s="1033"/>
      <c r="Q138" s="1033"/>
      <c r="R138" s="1033"/>
      <c r="T138" s="77"/>
      <c r="U138" s="77"/>
      <c r="V138" s="77"/>
      <c r="W138" s="77"/>
      <c r="X138" s="77"/>
      <c r="Y138" s="77"/>
      <c r="Z138" s="77"/>
      <c r="AA138" s="77"/>
      <c r="AB138" s="77"/>
      <c r="AC138" s="77"/>
      <c r="AD138" s="77"/>
      <c r="AE138" s="77"/>
      <c r="AF138" s="77"/>
      <c r="AG138" s="77"/>
      <c r="AH138" s="77"/>
      <c r="AI138" s="77"/>
      <c r="AK138" s="50"/>
      <c r="AL138" s="50"/>
      <c r="AM138" s="50"/>
      <c r="AN138" s="50"/>
      <c r="AO138" s="50"/>
      <c r="AP138" s="50"/>
    </row>
    <row r="139" spans="1:42" ht="14.25" customHeight="1">
      <c r="A139" s="22"/>
      <c r="B139" s="50"/>
      <c r="C139" s="50"/>
      <c r="D139" s="50"/>
      <c r="E139" s="50"/>
      <c r="F139" s="50"/>
      <c r="G139" s="29"/>
      <c r="H139" s="29"/>
      <c r="I139" s="29"/>
      <c r="J139" s="29"/>
      <c r="K139" s="29"/>
      <c r="L139" s="29"/>
      <c r="M139" s="29"/>
      <c r="N139" s="29"/>
      <c r="O139" s="29"/>
      <c r="P139" s="29"/>
      <c r="Q139" s="29"/>
      <c r="R139" s="29"/>
      <c r="T139" s="77"/>
      <c r="U139" s="77"/>
      <c r="V139" s="77"/>
      <c r="W139" s="77"/>
      <c r="X139" s="77"/>
      <c r="Y139" s="77"/>
      <c r="Z139" s="77"/>
      <c r="AA139" s="77"/>
      <c r="AB139" s="77"/>
      <c r="AC139" s="77"/>
      <c r="AD139" s="77"/>
      <c r="AE139" s="77"/>
      <c r="AF139" s="77"/>
      <c r="AG139" s="77"/>
      <c r="AH139" s="77"/>
      <c r="AI139" s="77"/>
      <c r="AK139" s="50"/>
      <c r="AL139" s="50"/>
      <c r="AM139" s="50"/>
      <c r="AN139" s="50"/>
      <c r="AO139" s="50"/>
      <c r="AP139" s="50"/>
    </row>
    <row r="140" spans="1:42" ht="14.25" customHeight="1">
      <c r="A140" s="22"/>
      <c r="B140" s="50"/>
      <c r="C140" s="50"/>
      <c r="D140" s="50"/>
      <c r="E140" s="50"/>
      <c r="F140" s="50"/>
      <c r="G140" s="29"/>
      <c r="H140" s="29"/>
      <c r="I140" s="29"/>
      <c r="J140" s="29"/>
      <c r="K140" s="29"/>
      <c r="L140" s="29"/>
      <c r="M140" s="29"/>
      <c r="N140" s="29"/>
      <c r="O140" s="29"/>
      <c r="P140" s="29"/>
      <c r="Q140" s="29"/>
      <c r="R140" s="29"/>
      <c r="T140" s="77"/>
      <c r="U140" s="77"/>
      <c r="V140" s="77"/>
      <c r="W140" s="77"/>
      <c r="X140" s="77"/>
      <c r="Y140" s="77"/>
      <c r="Z140" s="77"/>
      <c r="AA140" s="77"/>
      <c r="AB140" s="77"/>
      <c r="AC140" s="77"/>
      <c r="AD140" s="77"/>
      <c r="AE140" s="77"/>
      <c r="AF140" s="77"/>
      <c r="AG140" s="77"/>
      <c r="AH140" s="77"/>
      <c r="AI140" s="77"/>
      <c r="AK140" s="50"/>
      <c r="AL140" s="50"/>
      <c r="AM140" s="50"/>
      <c r="AN140" s="50"/>
      <c r="AO140" s="50"/>
      <c r="AP140" s="50"/>
    </row>
    <row r="141" spans="1:42" ht="14.25" customHeight="1">
      <c r="A141" s="22"/>
      <c r="B141" s="50"/>
      <c r="C141" s="50"/>
      <c r="D141" s="50"/>
      <c r="E141" s="50"/>
      <c r="F141" s="50"/>
      <c r="G141" s="29"/>
      <c r="H141" s="29"/>
      <c r="I141" s="29"/>
      <c r="J141" s="29"/>
      <c r="K141" s="29"/>
      <c r="L141" s="29"/>
      <c r="M141" s="29"/>
      <c r="N141" s="29"/>
      <c r="O141" s="29"/>
      <c r="P141" s="29"/>
      <c r="Q141" s="29"/>
      <c r="R141" s="29"/>
      <c r="T141" s="77"/>
      <c r="U141" s="77"/>
      <c r="V141" s="77"/>
      <c r="W141" s="77"/>
      <c r="X141" s="77"/>
      <c r="Y141" s="77"/>
      <c r="Z141" s="77"/>
      <c r="AA141" s="77"/>
      <c r="AB141" s="77"/>
      <c r="AC141" s="77"/>
      <c r="AD141" s="77"/>
      <c r="AE141" s="77"/>
      <c r="AF141" s="77"/>
      <c r="AG141" s="77"/>
      <c r="AH141" s="77"/>
      <c r="AI141" s="77"/>
      <c r="AK141" s="50"/>
      <c r="AL141" s="50"/>
      <c r="AM141" s="50"/>
      <c r="AN141" s="50"/>
      <c r="AO141" s="50"/>
      <c r="AP141" s="50"/>
    </row>
    <row r="142" spans="1:42" ht="14.15" customHeight="1">
      <c r="A142" s="50"/>
      <c r="B142" s="632" t="s">
        <v>526</v>
      </c>
      <c r="C142" s="632"/>
      <c r="D142" s="632"/>
      <c r="E142" s="632"/>
      <c r="F142" s="632"/>
      <c r="G142" s="632"/>
      <c r="H142" s="632"/>
      <c r="I142" s="632"/>
      <c r="J142" s="632"/>
      <c r="K142" s="632"/>
      <c r="L142" s="632"/>
      <c r="M142" s="632"/>
      <c r="N142" s="632"/>
      <c r="O142" s="632"/>
      <c r="P142" s="632"/>
      <c r="Q142" s="50"/>
      <c r="R142" s="50"/>
      <c r="T142" s="77"/>
      <c r="U142" s="77"/>
      <c r="V142" s="77"/>
      <c r="W142" s="77"/>
      <c r="X142" s="77"/>
      <c r="Y142" s="77"/>
      <c r="Z142" s="77"/>
      <c r="AA142" s="77"/>
      <c r="AB142" s="77"/>
      <c r="AC142" s="77"/>
      <c r="AD142" s="77"/>
      <c r="AE142" s="77"/>
      <c r="AF142" s="77"/>
      <c r="AG142" s="77"/>
      <c r="AH142" s="77"/>
      <c r="AI142" s="77"/>
      <c r="AK142" s="29"/>
      <c r="AL142" s="29"/>
      <c r="AM142" s="29"/>
      <c r="AN142" s="29"/>
      <c r="AO142" s="29"/>
      <c r="AP142" s="29"/>
    </row>
    <row r="143" spans="1:42">
      <c r="A143" s="50"/>
      <c r="B143" s="632"/>
      <c r="C143" s="632"/>
      <c r="D143" s="632"/>
      <c r="E143" s="632"/>
      <c r="F143" s="632"/>
      <c r="G143" s="632"/>
      <c r="H143" s="632"/>
      <c r="I143" s="632"/>
      <c r="J143" s="632"/>
      <c r="K143" s="632"/>
      <c r="L143" s="632"/>
      <c r="M143" s="632"/>
      <c r="N143" s="632"/>
      <c r="O143" s="632"/>
      <c r="P143" s="632"/>
      <c r="Q143" s="50"/>
      <c r="R143" s="50"/>
      <c r="T143" s="77"/>
      <c r="U143" s="77"/>
      <c r="V143" s="77"/>
      <c r="W143" s="77"/>
      <c r="X143" s="77"/>
      <c r="Y143" s="77"/>
      <c r="Z143" s="77"/>
      <c r="AA143" s="77"/>
      <c r="AB143" s="77"/>
      <c r="AC143" s="77"/>
      <c r="AD143" s="77"/>
      <c r="AE143" s="77"/>
      <c r="AF143" s="77"/>
      <c r="AG143" s="77"/>
      <c r="AH143" s="77"/>
      <c r="AI143" s="77"/>
      <c r="AK143" s="29"/>
      <c r="AL143" s="29"/>
      <c r="AM143" s="29"/>
      <c r="AN143" s="29"/>
      <c r="AO143" s="29"/>
      <c r="AP143" s="29"/>
    </row>
    <row r="144" spans="1:42">
      <c r="A144" s="22"/>
      <c r="B144" s="791"/>
      <c r="C144" s="792"/>
      <c r="D144" s="792"/>
      <c r="E144" s="792"/>
      <c r="F144" s="792"/>
      <c r="G144" s="792"/>
      <c r="H144" s="792"/>
      <c r="I144" s="792"/>
      <c r="J144" s="792"/>
      <c r="K144" s="792"/>
      <c r="L144" s="792"/>
      <c r="M144" s="792"/>
      <c r="N144" s="792"/>
      <c r="O144" s="792"/>
      <c r="P144" s="793"/>
      <c r="Q144" s="50"/>
      <c r="R144" s="50"/>
      <c r="T144" s="77"/>
      <c r="U144" s="77"/>
      <c r="V144" s="77"/>
      <c r="W144" s="77"/>
      <c r="X144" s="77"/>
      <c r="Y144" s="77"/>
      <c r="Z144" s="77"/>
      <c r="AA144" s="77"/>
      <c r="AB144" s="77"/>
      <c r="AC144" s="77"/>
      <c r="AD144" s="77"/>
      <c r="AE144" s="77"/>
      <c r="AF144" s="77"/>
      <c r="AG144" s="77"/>
      <c r="AH144" s="77"/>
      <c r="AI144" s="77"/>
      <c r="AK144" s="50"/>
      <c r="AL144" s="50"/>
      <c r="AM144" s="50"/>
      <c r="AN144" s="50"/>
      <c r="AO144" s="50"/>
      <c r="AP144" s="50"/>
    </row>
    <row r="145" spans="1:42">
      <c r="A145" s="22"/>
      <c r="B145" s="794"/>
      <c r="C145" s="795"/>
      <c r="D145" s="795"/>
      <c r="E145" s="795"/>
      <c r="F145" s="795"/>
      <c r="G145" s="795"/>
      <c r="H145" s="795"/>
      <c r="I145" s="795"/>
      <c r="J145" s="795"/>
      <c r="K145" s="795"/>
      <c r="L145" s="795"/>
      <c r="M145" s="795"/>
      <c r="N145" s="795"/>
      <c r="O145" s="795"/>
      <c r="P145" s="796"/>
      <c r="Q145" s="50"/>
      <c r="R145" s="50"/>
      <c r="T145" s="77"/>
      <c r="U145" s="77"/>
      <c r="V145" s="77"/>
      <c r="W145" s="77"/>
      <c r="X145" s="77"/>
      <c r="Y145" s="77"/>
      <c r="Z145" s="77"/>
      <c r="AA145" s="77"/>
      <c r="AB145" s="77"/>
      <c r="AC145" s="77"/>
      <c r="AD145" s="77"/>
      <c r="AE145" s="77"/>
      <c r="AF145" s="77"/>
      <c r="AG145" s="77"/>
      <c r="AH145" s="77"/>
      <c r="AI145" s="77"/>
      <c r="AK145" s="50"/>
      <c r="AL145" s="50"/>
      <c r="AM145" s="50"/>
      <c r="AN145" s="50"/>
      <c r="AO145" s="50"/>
      <c r="AP145" s="50"/>
    </row>
    <row r="146" spans="1:42">
      <c r="A146" s="22"/>
      <c r="B146" s="794"/>
      <c r="C146" s="795"/>
      <c r="D146" s="795"/>
      <c r="E146" s="795"/>
      <c r="F146" s="795"/>
      <c r="G146" s="795"/>
      <c r="H146" s="795"/>
      <c r="I146" s="795"/>
      <c r="J146" s="795"/>
      <c r="K146" s="795"/>
      <c r="L146" s="795"/>
      <c r="M146" s="795"/>
      <c r="N146" s="795"/>
      <c r="O146" s="795"/>
      <c r="P146" s="796"/>
      <c r="Q146" s="50"/>
      <c r="R146" s="50"/>
      <c r="T146" s="77"/>
      <c r="U146" s="77"/>
      <c r="V146" s="77"/>
      <c r="W146" s="77"/>
      <c r="X146" s="77"/>
      <c r="Y146" s="77"/>
      <c r="Z146" s="77"/>
      <c r="AA146" s="77"/>
      <c r="AB146" s="77"/>
      <c r="AC146" s="77"/>
      <c r="AD146" s="77"/>
      <c r="AE146" s="77"/>
      <c r="AF146" s="77"/>
      <c r="AG146" s="77"/>
      <c r="AH146" s="77"/>
      <c r="AI146" s="77"/>
      <c r="AK146" s="50"/>
      <c r="AL146" s="50"/>
      <c r="AM146" s="50"/>
      <c r="AN146" s="50"/>
      <c r="AO146" s="50"/>
      <c r="AP146" s="50"/>
    </row>
    <row r="147" spans="1:42">
      <c r="A147" s="22"/>
      <c r="B147" s="794"/>
      <c r="C147" s="795"/>
      <c r="D147" s="795"/>
      <c r="E147" s="795"/>
      <c r="F147" s="795"/>
      <c r="G147" s="795"/>
      <c r="H147" s="795"/>
      <c r="I147" s="795"/>
      <c r="J147" s="795"/>
      <c r="K147" s="795"/>
      <c r="L147" s="795"/>
      <c r="M147" s="795"/>
      <c r="N147" s="795"/>
      <c r="O147" s="795"/>
      <c r="P147" s="796"/>
      <c r="Q147" s="50"/>
      <c r="R147" s="50"/>
      <c r="T147" s="77"/>
      <c r="U147" s="77"/>
      <c r="V147" s="77"/>
      <c r="W147" s="77"/>
      <c r="X147" s="77"/>
      <c r="Y147" s="77"/>
      <c r="Z147" s="77"/>
      <c r="AA147" s="77"/>
      <c r="AB147" s="77"/>
      <c r="AC147" s="77"/>
      <c r="AD147" s="77"/>
      <c r="AE147" s="77"/>
      <c r="AF147" s="77"/>
      <c r="AG147" s="77"/>
      <c r="AH147" s="77"/>
      <c r="AI147" s="77"/>
      <c r="AK147" s="50"/>
      <c r="AL147" s="50"/>
      <c r="AM147" s="50"/>
      <c r="AN147" s="50"/>
      <c r="AO147" s="50"/>
      <c r="AP147" s="50"/>
    </row>
    <row r="148" spans="1:42">
      <c r="A148" s="22"/>
      <c r="B148" s="794"/>
      <c r="C148" s="795"/>
      <c r="D148" s="795"/>
      <c r="E148" s="795"/>
      <c r="F148" s="795"/>
      <c r="G148" s="795"/>
      <c r="H148" s="795"/>
      <c r="I148" s="795"/>
      <c r="J148" s="795"/>
      <c r="K148" s="795"/>
      <c r="L148" s="795"/>
      <c r="M148" s="795"/>
      <c r="N148" s="795"/>
      <c r="O148" s="795"/>
      <c r="P148" s="796"/>
      <c r="Q148" s="50"/>
      <c r="R148" s="50"/>
      <c r="T148" s="77"/>
      <c r="U148" s="77"/>
      <c r="V148" s="77"/>
      <c r="W148" s="77"/>
      <c r="X148" s="77"/>
      <c r="Y148" s="77"/>
      <c r="Z148" s="77"/>
      <c r="AA148" s="77"/>
      <c r="AB148" s="77"/>
      <c r="AC148" s="77"/>
      <c r="AK148" s="50"/>
      <c r="AL148" s="50"/>
      <c r="AM148" s="50"/>
      <c r="AN148" s="50"/>
      <c r="AO148" s="50"/>
      <c r="AP148" s="50"/>
    </row>
    <row r="149" spans="1:42">
      <c r="A149" s="22"/>
      <c r="B149" s="794"/>
      <c r="C149" s="795"/>
      <c r="D149" s="795"/>
      <c r="E149" s="795"/>
      <c r="F149" s="795"/>
      <c r="G149" s="795"/>
      <c r="H149" s="795"/>
      <c r="I149" s="795"/>
      <c r="J149" s="795"/>
      <c r="K149" s="795"/>
      <c r="L149" s="795"/>
      <c r="M149" s="795"/>
      <c r="N149" s="795"/>
      <c r="O149" s="795"/>
      <c r="P149" s="796"/>
      <c r="Q149" s="50"/>
      <c r="R149" s="50"/>
      <c r="T149" s="77"/>
      <c r="U149" s="77"/>
      <c r="V149" s="77"/>
      <c r="W149" s="77"/>
      <c r="X149" s="77"/>
      <c r="Y149" s="77"/>
      <c r="Z149" s="77"/>
      <c r="AA149" s="77"/>
      <c r="AB149" s="77"/>
      <c r="AC149" s="77"/>
      <c r="AK149" s="50"/>
      <c r="AL149" s="50"/>
      <c r="AM149" s="50"/>
      <c r="AN149" s="50"/>
      <c r="AO149" s="50"/>
      <c r="AP149" s="50"/>
    </row>
    <row r="150" spans="1:42">
      <c r="A150" s="22"/>
      <c r="B150" s="794"/>
      <c r="C150" s="795"/>
      <c r="D150" s="795"/>
      <c r="E150" s="795"/>
      <c r="F150" s="795"/>
      <c r="G150" s="795"/>
      <c r="H150" s="795"/>
      <c r="I150" s="795"/>
      <c r="J150" s="795"/>
      <c r="K150" s="795"/>
      <c r="L150" s="795"/>
      <c r="M150" s="795"/>
      <c r="N150" s="795"/>
      <c r="O150" s="795"/>
      <c r="P150" s="796"/>
      <c r="Q150" s="50"/>
      <c r="R150" s="50"/>
      <c r="T150" s="77"/>
      <c r="U150" s="77"/>
      <c r="V150" s="77"/>
      <c r="W150" s="77"/>
      <c r="X150" s="77"/>
      <c r="Y150" s="77"/>
      <c r="Z150" s="77"/>
      <c r="AA150" s="77"/>
      <c r="AB150" s="77"/>
      <c r="AC150" s="77"/>
      <c r="AK150" s="50"/>
      <c r="AL150" s="50"/>
      <c r="AM150" s="50"/>
      <c r="AN150" s="50"/>
      <c r="AO150" s="50"/>
      <c r="AP150" s="50"/>
    </row>
    <row r="151" spans="1:42">
      <c r="A151" s="22"/>
      <c r="B151" s="794"/>
      <c r="C151" s="795"/>
      <c r="D151" s="795"/>
      <c r="E151" s="795"/>
      <c r="F151" s="795"/>
      <c r="G151" s="795"/>
      <c r="H151" s="795"/>
      <c r="I151" s="795"/>
      <c r="J151" s="795"/>
      <c r="K151" s="795"/>
      <c r="L151" s="795"/>
      <c r="M151" s="795"/>
      <c r="N151" s="795"/>
      <c r="O151" s="795"/>
      <c r="P151" s="796"/>
      <c r="Q151" s="50"/>
      <c r="R151" s="50"/>
      <c r="T151" s="77"/>
      <c r="U151" s="77"/>
      <c r="V151" s="77"/>
      <c r="W151" s="77"/>
      <c r="X151" s="77"/>
      <c r="Y151" s="77"/>
      <c r="Z151" s="77"/>
      <c r="AA151" s="77"/>
      <c r="AB151" s="77"/>
      <c r="AC151" s="77"/>
      <c r="AK151" s="50"/>
      <c r="AL151" s="50"/>
      <c r="AM151" s="50"/>
      <c r="AN151" s="50"/>
      <c r="AO151" s="50"/>
      <c r="AP151" s="50"/>
    </row>
    <row r="152" spans="1:42">
      <c r="A152" s="22"/>
      <c r="B152" s="797"/>
      <c r="C152" s="798"/>
      <c r="D152" s="798"/>
      <c r="E152" s="798"/>
      <c r="F152" s="798"/>
      <c r="G152" s="798"/>
      <c r="H152" s="798"/>
      <c r="I152" s="798"/>
      <c r="J152" s="798"/>
      <c r="K152" s="798"/>
      <c r="L152" s="798"/>
      <c r="M152" s="798"/>
      <c r="N152" s="798"/>
      <c r="O152" s="798"/>
      <c r="P152" s="799"/>
      <c r="Q152" s="50"/>
      <c r="R152" s="50"/>
      <c r="AK152" s="50"/>
      <c r="AL152" s="50"/>
      <c r="AM152" s="50"/>
      <c r="AN152" s="50"/>
      <c r="AO152" s="50"/>
      <c r="AP152" s="50"/>
    </row>
    <row r="153" spans="1:42">
      <c r="A153" s="22"/>
      <c r="B153" s="50"/>
      <c r="C153" s="50"/>
      <c r="D153" s="50"/>
      <c r="E153" s="50"/>
      <c r="F153" s="50"/>
      <c r="G153" s="50"/>
      <c r="H153" s="50"/>
      <c r="I153" s="50"/>
      <c r="J153" s="50"/>
      <c r="K153" s="50"/>
      <c r="L153" s="50"/>
      <c r="M153" s="50"/>
      <c r="N153" s="50"/>
      <c r="O153" s="50"/>
      <c r="P153" s="50"/>
      <c r="Q153" s="50"/>
      <c r="R153" s="50"/>
      <c r="AK153" s="50"/>
      <c r="AL153" s="50"/>
      <c r="AM153" s="50"/>
      <c r="AN153" s="50"/>
      <c r="AO153" s="50"/>
      <c r="AP153" s="50"/>
    </row>
  </sheetData>
  <sheetProtection algorithmName="SHA-512" hashValue="qtZNZJEkbWftBHkfyh3540SpDBjTsbYadVAv/a97jPtn2QDvSowWz5iyWW+W9eP9tzWUORyLUu3NvwgyQk04hw==" saltValue="0vZdCAV3T5jieDeYby/TGA==" spinCount="100000" sheet="1" formatCells="0" formatColumns="0" formatRows="0" insertColumns="0" insertRows="0" insertHyperlinks="0" deleteColumns="0" deleteRows="0" sort="0" autoFilter="0" pivotTables="0"/>
  <mergeCells count="161">
    <mergeCell ref="T118:W127"/>
    <mergeCell ref="B137:D138"/>
    <mergeCell ref="E137:E138"/>
    <mergeCell ref="F137:F138"/>
    <mergeCell ref="L126:L127"/>
    <mergeCell ref="L128:L129"/>
    <mergeCell ref="G124:G125"/>
    <mergeCell ref="H124:H125"/>
    <mergeCell ref="B108:D109"/>
    <mergeCell ref="B110:D111"/>
    <mergeCell ref="E110:E111"/>
    <mergeCell ref="H128:H129"/>
    <mergeCell ref="I128:I129"/>
    <mergeCell ref="J128:J129"/>
    <mergeCell ref="K128:K129"/>
    <mergeCell ref="G108:G109"/>
    <mergeCell ref="H108:H109"/>
    <mergeCell ref="I108:I109"/>
    <mergeCell ref="F108:F109"/>
    <mergeCell ref="J126:J127"/>
    <mergeCell ref="K126:K127"/>
    <mergeCell ref="G110:G111"/>
    <mergeCell ref="B128:D129"/>
    <mergeCell ref="E128:E129"/>
    <mergeCell ref="B144:P152"/>
    <mergeCell ref="L122:L123"/>
    <mergeCell ref="M122:M123"/>
    <mergeCell ref="B124:D125"/>
    <mergeCell ref="E124:E125"/>
    <mergeCell ref="F124:F125"/>
    <mergeCell ref="P122:P123"/>
    <mergeCell ref="G137:G138"/>
    <mergeCell ref="H137:H138"/>
    <mergeCell ref="I137:I138"/>
    <mergeCell ref="J137:J138"/>
    <mergeCell ref="K137:K138"/>
    <mergeCell ref="L137:L138"/>
    <mergeCell ref="B142:P143"/>
    <mergeCell ref="B133:D136"/>
    <mergeCell ref="E133:E136"/>
    <mergeCell ref="G126:G127"/>
    <mergeCell ref="H126:H127"/>
    <mergeCell ref="I126:I127"/>
    <mergeCell ref="I124:I125"/>
    <mergeCell ref="J124:J125"/>
    <mergeCell ref="K124:K125"/>
    <mergeCell ref="G128:G129"/>
    <mergeCell ref="F133:F136"/>
    <mergeCell ref="B122:D123"/>
    <mergeCell ref="E122:E123"/>
    <mergeCell ref="F122:F123"/>
    <mergeCell ref="B116:P116"/>
    <mergeCell ref="B118:D121"/>
    <mergeCell ref="E118:E121"/>
    <mergeCell ref="F118:F121"/>
    <mergeCell ref="B126:D127"/>
    <mergeCell ref="E126:E127"/>
    <mergeCell ref="F126:F127"/>
    <mergeCell ref="G122:G123"/>
    <mergeCell ref="H122:H123"/>
    <mergeCell ref="I122:I123"/>
    <mergeCell ref="J122:J123"/>
    <mergeCell ref="K122:K123"/>
    <mergeCell ref="N122:N123"/>
    <mergeCell ref="O122:O123"/>
    <mergeCell ref="L124:L125"/>
    <mergeCell ref="M124:M125"/>
    <mergeCell ref="P126:P127"/>
    <mergeCell ref="B114:S114"/>
    <mergeCell ref="F110:F111"/>
    <mergeCell ref="M128:M129"/>
    <mergeCell ref="F128:F129"/>
    <mergeCell ref="Q126:Q127"/>
    <mergeCell ref="B104:D107"/>
    <mergeCell ref="G104:R105"/>
    <mergeCell ref="G118:R119"/>
    <mergeCell ref="Q108:Q109"/>
    <mergeCell ref="R108:R109"/>
    <mergeCell ref="O108:O109"/>
    <mergeCell ref="P108:P109"/>
    <mergeCell ref="J108:J109"/>
    <mergeCell ref="K108:K109"/>
    <mergeCell ref="L108:L109"/>
    <mergeCell ref="M108:M109"/>
    <mergeCell ref="Q110:Q111"/>
    <mergeCell ref="R110:R111"/>
    <mergeCell ref="L110:L111"/>
    <mergeCell ref="M110:M111"/>
    <mergeCell ref="E108:E109"/>
    <mergeCell ref="N108:N109"/>
    <mergeCell ref="F104:F107"/>
    <mergeCell ref="E104:E107"/>
    <mergeCell ref="I47:J48"/>
    <mergeCell ref="B55:P56"/>
    <mergeCell ref="J110:J111"/>
    <mergeCell ref="K110:K111"/>
    <mergeCell ref="N110:N111"/>
    <mergeCell ref="O110:O111"/>
    <mergeCell ref="B98:S98"/>
    <mergeCell ref="B96:S96"/>
    <mergeCell ref="G45:H46"/>
    <mergeCell ref="I45:J46"/>
    <mergeCell ref="B100:S103"/>
    <mergeCell ref="B9:F10"/>
    <mergeCell ref="B12:P12"/>
    <mergeCell ref="H110:H111"/>
    <mergeCell ref="F42:F44"/>
    <mergeCell ref="I110:I111"/>
    <mergeCell ref="G42:H44"/>
    <mergeCell ref="I42:J44"/>
    <mergeCell ref="O42:P46"/>
    <mergeCell ref="G9:P10"/>
    <mergeCell ref="C42:E44"/>
    <mergeCell ref="F45:F46"/>
    <mergeCell ref="B14:P15"/>
    <mergeCell ref="C16:N38"/>
    <mergeCell ref="B52:P52"/>
    <mergeCell ref="B58:P66"/>
    <mergeCell ref="P110:P111"/>
    <mergeCell ref="B68:P69"/>
    <mergeCell ref="B71:P79"/>
    <mergeCell ref="B82:P83"/>
    <mergeCell ref="B85:P93"/>
    <mergeCell ref="C45:E46"/>
    <mergeCell ref="C47:E48"/>
    <mergeCell ref="F47:F48"/>
    <mergeCell ref="G47:H48"/>
    <mergeCell ref="B5:P5"/>
    <mergeCell ref="B6:B7"/>
    <mergeCell ref="C6:H7"/>
    <mergeCell ref="I6:I7"/>
    <mergeCell ref="J6:J7"/>
    <mergeCell ref="K6:K7"/>
    <mergeCell ref="L6:L7"/>
    <mergeCell ref="M6:M7"/>
    <mergeCell ref="N6:N7"/>
    <mergeCell ref="O6:O7"/>
    <mergeCell ref="P6:P7"/>
    <mergeCell ref="R137:R138"/>
    <mergeCell ref="M137:M138"/>
    <mergeCell ref="N137:N138"/>
    <mergeCell ref="O137:O138"/>
    <mergeCell ref="P137:P138"/>
    <mergeCell ref="Q137:Q138"/>
    <mergeCell ref="O128:O129"/>
    <mergeCell ref="Q122:Q123"/>
    <mergeCell ref="R122:R123"/>
    <mergeCell ref="P124:P125"/>
    <mergeCell ref="Q124:Q125"/>
    <mergeCell ref="R124:R125"/>
    <mergeCell ref="P128:P129"/>
    <mergeCell ref="Q128:Q129"/>
    <mergeCell ref="R128:R129"/>
    <mergeCell ref="M126:M127"/>
    <mergeCell ref="N126:N127"/>
    <mergeCell ref="O126:O127"/>
    <mergeCell ref="G133:R134"/>
    <mergeCell ref="R126:R127"/>
    <mergeCell ref="N128:N129"/>
    <mergeCell ref="O124:O125"/>
    <mergeCell ref="N124:N125"/>
  </mergeCells>
  <conditionalFormatting sqref="F108:F109">
    <cfRule type="expression" dxfId="51" priority="16">
      <formula>F108&gt;SUM(G108:R109)</formula>
    </cfRule>
    <cfRule type="expression" dxfId="50" priority="17">
      <formula>AND(F108=0,SUM(G108:R109)&gt;0)</formula>
    </cfRule>
  </conditionalFormatting>
  <conditionalFormatting sqref="F110:F111">
    <cfRule type="expression" dxfId="49" priority="30">
      <formula>F110&gt;SUM(G110:R111)</formula>
    </cfRule>
    <cfRule type="expression" dxfId="48" priority="40">
      <formula>AND(F110=0,SUM(G110:R111)&gt;0)</formula>
    </cfRule>
  </conditionalFormatting>
  <conditionalFormatting sqref="F122:F129">
    <cfRule type="expression" dxfId="47" priority="4">
      <formula>F122&gt;SUM(G122:R123)</formula>
    </cfRule>
    <cfRule type="expression" dxfId="46" priority="5">
      <formula>AND(F122=0,SUM(G122:R123)&gt;0)</formula>
    </cfRule>
  </conditionalFormatting>
  <conditionalFormatting sqref="F137:F138">
    <cfRule type="expression" dxfId="45" priority="2">
      <formula>F137&gt;SUM(G137:R138)</formula>
    </cfRule>
    <cfRule type="expression" dxfId="44" priority="3">
      <formula>AND(F137=0,SUM(G137:R138)&gt;0)</formula>
    </cfRule>
  </conditionalFormatting>
  <conditionalFormatting sqref="G106:R106">
    <cfRule type="notContainsBlanks" dxfId="40" priority="42">
      <formula>LEN(TRIM(G106))&gt;0</formula>
    </cfRule>
  </conditionalFormatting>
  <conditionalFormatting sqref="G120:R120">
    <cfRule type="notContainsBlanks" dxfId="39" priority="44">
      <formula>LEN(TRIM(G120))&gt;0</formula>
    </cfRule>
  </conditionalFormatting>
  <conditionalFormatting sqref="G135:R135">
    <cfRule type="notContainsBlanks" dxfId="38" priority="43">
      <formula>LEN(TRIM(G135))&gt;0</formula>
    </cfRule>
  </conditionalFormatting>
  <dataValidations count="8">
    <dataValidation allowBlank="1" showInputMessage="1" showErrorMessage="1" prompt="Please provide a list of funders working with the same group of people as your project. Please update the list as needed " sqref="B85:P93" xr:uid="{00000000-0002-0000-0A00-000000000000}"/>
    <dataValidation allowBlank="1" showInputMessage="1" showErrorMessage="1" prompt="Please justify why the project can report on the indicator. In doing so, please name relevant outcome, outputs and work packages (if applicable)." sqref="B58:P66" xr:uid="{00000000-0002-0000-0A00-000001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71" xr:uid="{00000000-0002-0000-0A00-000002000000}"/>
    <dataValidation allowBlank="1" showErrorMessage="1" prompt="Please continuously update your achieved progress here." sqref="I45:J48" xr:uid="{00000000-0002-0000-0A00-000003000000}"/>
    <dataValidation allowBlank="1" showErrorMessage="1" sqref="B144:P152" xr:uid="{00000000-0002-0000-0A00-000004000000}"/>
    <dataValidation type="whole" allowBlank="1" showInputMessage="1" showErrorMessage="1" prompt="Pleased enter your planned target value here. " sqref="G45:H48" xr:uid="{00000000-0002-0000-0A00-000005000000}">
      <formula1>0</formula1>
      <formula2>1000000000000000000</formula2>
    </dataValidation>
    <dataValidation type="whole" allowBlank="1" showInputMessage="1" showErrorMessage="1" prompt="Please enter your annual progress here." sqref="G108:R111 G122:R129 G137:R138" xr:uid="{00000000-0002-0000-0A00-000006000000}">
      <formula1>0</formula1>
      <formula2>1E+24</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108:F111 F137:F138 F122:F129" xr:uid="{00000000-0002-0000-0A00-000007000000}">
      <formula1>0</formula1>
    </dataValidation>
  </dataValidations>
  <hyperlinks>
    <hyperlink ref="C6:H7" location="'SI3 | Adaptation'!A1" display="SI 3 | Adaptation" xr:uid="{00000000-0004-0000-0A00-000000000000}"/>
    <hyperlink ref="I6:I7" location="'SI4 | Capacity People'!A1" display="&gt;" xr:uid="{00000000-0004-0000-0A00-000001000000}"/>
    <hyperlink ref="B6:B7" location="'SI2 | Ecosystems'!A1" display="&lt;" xr:uid="{00000000-0004-0000-0A00-000002000000}"/>
    <hyperlink ref="N6:N7" location="'Basic Data'!A1" display="Basic Data" xr:uid="{00000000-0004-0000-0A00-000003000000}"/>
    <hyperlink ref="O6:O7" location="Manual!A1" display="Manual" xr:uid="{00000000-0004-0000-0A00-000004000000}"/>
    <hyperlink ref="P6:P7" location="Overview!A1" display="Overview" xr:uid="{00000000-0004-0000-0A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9" operator="containsText" id="{7D7C3F1F-F0C2-4821-AA4E-76AA90E71EE5}">
            <xm:f>NOT(ISERROR(SEARCH(Calc!$E$41,G9)))</xm:f>
            <xm:f>Calc!$E$41</xm:f>
            <x14:dxf>
              <fill>
                <patternFill>
                  <bgColor theme="5" tint="0.39994506668294322"/>
                </patternFill>
              </fill>
            </x14:dxf>
          </x14:cfRule>
          <x14:cfRule type="containsText" priority="50" operator="containsText" id="{AECF0F45-3C2B-44D9-8089-329E014ECB71}">
            <xm:f>NOT(ISERROR(SEARCH(Calc!$E$42,G9)))</xm:f>
            <xm:f>Calc!$E$42</xm:f>
            <x14:dxf>
              <fill>
                <patternFill>
                  <bgColor theme="4" tint="0.79998168889431442"/>
                </patternFill>
              </fill>
            </x14:dxf>
          </x14:cfRule>
          <x14:cfRule type="containsText" priority="51" operator="containsText" id="{1E1509DE-9E39-48D0-9562-33164239400C}">
            <xm:f>NOT(ISERROR(SEARCH(Calc!$E$43,G9)))</xm:f>
            <xm:f>Calc!$E$43</xm:f>
            <x14:dxf>
              <font>
                <b/>
                <i val="0"/>
                <color theme="0"/>
              </font>
              <fill>
                <patternFill>
                  <bgColor theme="6"/>
                </patternFill>
              </fill>
            </x14:dxf>
          </x14:cfRule>
          <xm:sqref>G9:P10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U185"/>
  <sheetViews>
    <sheetView zoomScale="80" zoomScaleNormal="80" workbookViewId="0">
      <pane ySplit="10" topLeftCell="A107" activePane="bottomLeft" state="frozen"/>
      <selection pane="bottomLeft" activeCell="V113" sqref="V113"/>
    </sheetView>
  </sheetViews>
  <sheetFormatPr defaultColWidth="11" defaultRowHeight="14"/>
  <cols>
    <col min="1" max="1" width="14.08203125" style="9" customWidth="1"/>
    <col min="2" max="6" width="11" style="9" customWidth="1"/>
    <col min="7" max="17" width="11" style="9"/>
    <col min="18" max="18" width="11" style="9" customWidth="1"/>
    <col min="19" max="28" width="11" style="29" customWidth="1"/>
    <col min="29" max="47" width="11" style="29"/>
    <col min="48" max="16384" width="11" style="9"/>
  </cols>
  <sheetData>
    <row r="1" spans="1:47">
      <c r="A1" s="70"/>
      <c r="B1" s="70"/>
      <c r="C1" s="70"/>
      <c r="D1" s="70"/>
      <c r="E1" s="70"/>
      <c r="F1" s="70"/>
      <c r="G1" s="70"/>
      <c r="H1" s="70"/>
      <c r="I1" s="70"/>
      <c r="J1" s="70"/>
      <c r="K1" s="70"/>
      <c r="L1" s="70"/>
      <c r="M1" s="70"/>
      <c r="N1" s="70"/>
      <c r="O1" s="70"/>
      <c r="P1" s="7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row>
    <row r="2" spans="1:47">
      <c r="A2" s="70"/>
      <c r="B2" s="70"/>
      <c r="C2" s="70"/>
      <c r="D2" s="70"/>
      <c r="E2" s="70"/>
      <c r="F2" s="70"/>
      <c r="G2" s="70"/>
      <c r="H2" s="70"/>
      <c r="I2" s="70"/>
      <c r="J2" s="70"/>
      <c r="K2" s="70"/>
      <c r="L2" s="70"/>
      <c r="M2" s="70"/>
      <c r="N2" s="70"/>
      <c r="O2" s="70"/>
      <c r="P2" s="7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row>
    <row r="3" spans="1:47">
      <c r="A3" s="70"/>
      <c r="B3" s="70"/>
      <c r="C3" s="70"/>
      <c r="D3" s="70"/>
      <c r="E3" s="70"/>
      <c r="F3" s="70"/>
      <c r="G3" s="70"/>
      <c r="H3" s="70"/>
      <c r="I3" s="70"/>
      <c r="J3" s="70"/>
      <c r="K3" s="70"/>
      <c r="L3" s="70"/>
      <c r="M3" s="70"/>
      <c r="N3" s="70"/>
      <c r="O3" s="70"/>
      <c r="P3" s="7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row>
    <row r="4" spans="1:47">
      <c r="A4" s="70"/>
      <c r="B4" s="70"/>
      <c r="C4" s="70"/>
      <c r="D4" s="70"/>
      <c r="E4" s="70"/>
      <c r="F4" s="70"/>
      <c r="G4" s="70"/>
      <c r="H4" s="70"/>
      <c r="I4" s="70"/>
      <c r="J4" s="70"/>
      <c r="K4" s="70"/>
      <c r="L4" s="70"/>
      <c r="M4" s="70"/>
      <c r="N4" s="70"/>
      <c r="O4" s="70"/>
      <c r="P4" s="7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1:47" ht="15" customHeight="1">
      <c r="A5" s="50"/>
      <c r="B5" s="618" t="s">
        <v>552</v>
      </c>
      <c r="C5" s="618"/>
      <c r="D5" s="618"/>
      <c r="E5" s="618"/>
      <c r="F5" s="618"/>
      <c r="G5" s="618"/>
      <c r="H5" s="618"/>
      <c r="I5" s="618"/>
      <c r="J5" s="618"/>
      <c r="K5" s="618"/>
      <c r="L5" s="618"/>
      <c r="M5" s="618"/>
      <c r="N5" s="618"/>
      <c r="O5" s="618"/>
      <c r="P5" s="618"/>
      <c r="Q5" s="50"/>
      <c r="R5" s="50"/>
      <c r="S5" s="77"/>
      <c r="T5" s="77"/>
      <c r="U5" s="77"/>
      <c r="V5" s="77"/>
      <c r="W5" s="77"/>
      <c r="X5" s="77"/>
      <c r="Y5" s="77"/>
      <c r="Z5" s="77"/>
      <c r="AA5" s="77"/>
    </row>
    <row r="6" spans="1:47" ht="15" customHeight="1">
      <c r="A6" s="50"/>
      <c r="B6" s="605" t="s">
        <v>1</v>
      </c>
      <c r="C6" s="605" t="s">
        <v>553</v>
      </c>
      <c r="D6" s="605"/>
      <c r="E6" s="605"/>
      <c r="F6" s="605"/>
      <c r="G6" s="605"/>
      <c r="H6" s="605"/>
      <c r="I6" s="605" t="s">
        <v>3</v>
      </c>
      <c r="J6" s="619"/>
      <c r="K6" s="617"/>
      <c r="L6" s="617"/>
      <c r="M6" s="577" t="s">
        <v>4</v>
      </c>
      <c r="N6" s="620" t="s">
        <v>5</v>
      </c>
      <c r="O6" s="620" t="s">
        <v>2</v>
      </c>
      <c r="P6" s="620" t="s">
        <v>6</v>
      </c>
      <c r="Q6" s="50"/>
      <c r="R6" s="50"/>
      <c r="S6" s="77"/>
      <c r="T6" s="77"/>
      <c r="U6" s="77"/>
      <c r="V6" s="77"/>
      <c r="W6" s="77"/>
      <c r="X6" s="77"/>
      <c r="Y6" s="77"/>
      <c r="Z6" s="77"/>
      <c r="AA6" s="77"/>
    </row>
    <row r="7" spans="1:47" ht="14.25" customHeight="1">
      <c r="A7" s="50"/>
      <c r="B7" s="605"/>
      <c r="C7" s="605"/>
      <c r="D7" s="605"/>
      <c r="E7" s="605"/>
      <c r="F7" s="605"/>
      <c r="G7" s="605"/>
      <c r="H7" s="605"/>
      <c r="I7" s="605"/>
      <c r="J7" s="619"/>
      <c r="K7" s="617"/>
      <c r="L7" s="617"/>
      <c r="M7" s="577"/>
      <c r="N7" s="620"/>
      <c r="O7" s="620"/>
      <c r="P7" s="620"/>
      <c r="Q7" s="50"/>
      <c r="R7" s="50"/>
      <c r="S7" s="77"/>
      <c r="T7" s="77"/>
      <c r="U7" s="77"/>
      <c r="V7" s="77"/>
      <c r="W7" s="77"/>
      <c r="X7" s="77"/>
      <c r="Y7" s="77"/>
      <c r="Z7" s="77"/>
      <c r="AA7" s="77"/>
    </row>
    <row r="8" spans="1:47">
      <c r="A8" s="50"/>
      <c r="B8" s="70"/>
      <c r="C8" s="70"/>
      <c r="D8" s="70"/>
      <c r="E8" s="70"/>
      <c r="F8" s="70"/>
      <c r="G8" s="70"/>
      <c r="H8" s="70"/>
      <c r="I8" s="70"/>
      <c r="J8" s="70"/>
      <c r="K8" s="70"/>
      <c r="L8" s="70"/>
      <c r="M8" s="70"/>
      <c r="N8" s="70"/>
      <c r="O8" s="70"/>
      <c r="P8" s="70"/>
      <c r="Q8" s="50"/>
      <c r="R8" s="50"/>
      <c r="S8" s="77"/>
      <c r="T8" s="77"/>
      <c r="U8" s="77"/>
      <c r="V8" s="21"/>
      <c r="W8" s="77"/>
      <c r="X8" s="77"/>
      <c r="Y8" s="77"/>
      <c r="Z8" s="77"/>
      <c r="AA8" s="77"/>
    </row>
    <row r="9" spans="1:47" ht="14.15" customHeight="1">
      <c r="A9" s="50"/>
      <c r="B9" s="633" t="s">
        <v>104</v>
      </c>
      <c r="C9" s="634"/>
      <c r="D9" s="634"/>
      <c r="E9" s="634"/>
      <c r="F9" s="634"/>
      <c r="G9" s="782" t="str">
        <f>VLOOKUP(Calc!$B$118,Calc!$D$116:$E$119,2,FALSE)</f>
        <v xml:space="preserve">No: Since you did not select this indicator for reporting, you do not have to fill out this sheet. </v>
      </c>
      <c r="H9" s="782"/>
      <c r="I9" s="782"/>
      <c r="J9" s="782"/>
      <c r="K9" s="782"/>
      <c r="L9" s="782"/>
      <c r="M9" s="782"/>
      <c r="N9" s="782"/>
      <c r="O9" s="782"/>
      <c r="P9" s="782"/>
      <c r="Q9" s="50"/>
      <c r="R9" s="50"/>
      <c r="S9" s="77"/>
      <c r="T9" s="77"/>
      <c r="U9" s="77"/>
      <c r="V9" s="77"/>
      <c r="W9" s="77"/>
      <c r="X9" s="77"/>
      <c r="Y9" s="77"/>
      <c r="Z9" s="77"/>
      <c r="AA9" s="77"/>
    </row>
    <row r="10" spans="1:47">
      <c r="A10" s="50"/>
      <c r="B10" s="635"/>
      <c r="C10" s="636"/>
      <c r="D10" s="636"/>
      <c r="E10" s="636"/>
      <c r="F10" s="636"/>
      <c r="G10" s="782"/>
      <c r="H10" s="782"/>
      <c r="I10" s="782"/>
      <c r="J10" s="782"/>
      <c r="K10" s="782"/>
      <c r="L10" s="782"/>
      <c r="M10" s="782"/>
      <c r="N10" s="782"/>
      <c r="O10" s="782"/>
      <c r="P10" s="782"/>
      <c r="Q10" s="50"/>
      <c r="R10" s="50"/>
      <c r="S10" s="77"/>
      <c r="T10" s="77"/>
      <c r="U10" s="77"/>
      <c r="V10" s="77"/>
      <c r="W10" s="77"/>
      <c r="X10" s="77"/>
      <c r="Y10" s="77"/>
      <c r="Z10" s="77"/>
      <c r="AA10" s="77"/>
    </row>
    <row r="12" spans="1:47">
      <c r="A12" s="50"/>
      <c r="B12" s="651" t="s">
        <v>7</v>
      </c>
      <c r="C12" s="651"/>
      <c r="D12" s="651"/>
      <c r="E12" s="651"/>
      <c r="F12" s="651"/>
      <c r="G12" s="651"/>
      <c r="H12" s="651"/>
      <c r="I12" s="651"/>
      <c r="J12" s="651"/>
      <c r="K12" s="651"/>
      <c r="L12" s="651"/>
      <c r="M12" s="651"/>
      <c r="N12" s="651"/>
      <c r="O12" s="651"/>
      <c r="P12" s="651"/>
      <c r="Q12" s="50"/>
      <c r="R12" s="50"/>
    </row>
    <row r="14" spans="1:47">
      <c r="A14" s="50"/>
      <c r="B14" s="632" t="s">
        <v>554</v>
      </c>
      <c r="C14" s="632"/>
      <c r="D14" s="632"/>
      <c r="E14" s="632"/>
      <c r="F14" s="632"/>
      <c r="G14" s="632"/>
      <c r="H14" s="632"/>
      <c r="I14" s="632"/>
      <c r="J14" s="632"/>
      <c r="K14" s="632"/>
      <c r="L14" s="632"/>
      <c r="M14" s="632"/>
      <c r="N14" s="632"/>
      <c r="O14" s="632"/>
      <c r="P14" s="632"/>
      <c r="Q14" s="50"/>
      <c r="R14" s="50"/>
    </row>
    <row r="15" spans="1:47">
      <c r="A15" s="50"/>
      <c r="B15" s="632"/>
      <c r="C15" s="632"/>
      <c r="D15" s="632"/>
      <c r="E15" s="632"/>
      <c r="F15" s="632"/>
      <c r="G15" s="632"/>
      <c r="H15" s="632"/>
      <c r="I15" s="632"/>
      <c r="J15" s="632"/>
      <c r="K15" s="632"/>
      <c r="L15" s="632"/>
      <c r="M15" s="632"/>
      <c r="N15" s="632"/>
      <c r="O15" s="632"/>
      <c r="P15" s="632"/>
      <c r="Q15" s="50"/>
      <c r="R15" s="50"/>
    </row>
    <row r="16" spans="1:47">
      <c r="A16" s="50"/>
      <c r="B16" s="50"/>
      <c r="C16" s="50"/>
      <c r="D16" s="50"/>
      <c r="E16" s="50"/>
      <c r="F16" s="50"/>
      <c r="G16" s="50"/>
      <c r="H16" s="50"/>
      <c r="I16" s="50"/>
      <c r="J16" s="50"/>
      <c r="K16" s="50"/>
      <c r="L16" s="50"/>
      <c r="M16" s="50"/>
      <c r="N16" s="50"/>
      <c r="O16" s="50"/>
      <c r="P16" s="50"/>
      <c r="Q16" s="50"/>
      <c r="R16" s="50"/>
      <c r="S16" s="77"/>
      <c r="T16" s="77"/>
      <c r="U16" s="77"/>
      <c r="V16" s="77"/>
      <c r="W16" s="77"/>
      <c r="X16" s="77"/>
      <c r="Y16" s="77"/>
      <c r="Z16" s="77"/>
      <c r="AA16" s="77"/>
      <c r="AB16" s="77"/>
      <c r="AC16" s="77"/>
      <c r="AD16" s="77"/>
      <c r="AE16" s="77"/>
      <c r="AF16" s="77"/>
      <c r="AG16" s="77"/>
    </row>
    <row r="17" spans="1:33" ht="14.25" customHeight="1">
      <c r="A17" s="50"/>
      <c r="B17" s="50"/>
      <c r="C17" s="50"/>
      <c r="D17" s="50"/>
      <c r="E17" s="50"/>
      <c r="F17" s="50"/>
      <c r="G17" s="50"/>
      <c r="H17" s="50"/>
      <c r="I17" s="50"/>
      <c r="J17" s="50"/>
      <c r="K17" s="50"/>
      <c r="L17" s="50"/>
      <c r="M17" s="50"/>
      <c r="N17" s="50"/>
      <c r="O17" s="50"/>
      <c r="P17" s="50"/>
      <c r="Q17" s="50"/>
      <c r="R17" s="50"/>
      <c r="S17" s="77"/>
      <c r="T17" s="77"/>
      <c r="U17" s="77"/>
      <c r="V17" s="77"/>
      <c r="W17" s="77"/>
      <c r="X17" s="77"/>
      <c r="Y17" s="77"/>
      <c r="Z17" s="77"/>
      <c r="AA17" s="77"/>
      <c r="AB17" s="77"/>
      <c r="AC17" s="77"/>
      <c r="AD17" s="77"/>
      <c r="AE17" s="77"/>
      <c r="AF17" s="77"/>
      <c r="AG17" s="77"/>
    </row>
    <row r="18" spans="1:33">
      <c r="A18" s="50"/>
      <c r="B18" s="54" t="s">
        <v>130</v>
      </c>
      <c r="C18" s="215"/>
      <c r="D18" s="215"/>
      <c r="E18" s="215"/>
      <c r="F18" s="215"/>
      <c r="G18" s="215"/>
      <c r="H18" s="215"/>
      <c r="I18" s="215"/>
      <c r="J18" s="215"/>
      <c r="K18" s="215"/>
      <c r="L18" s="215"/>
      <c r="M18" s="215"/>
      <c r="N18" s="215"/>
      <c r="O18" s="215"/>
      <c r="P18" s="216"/>
      <c r="Q18" s="50"/>
      <c r="R18" s="25"/>
      <c r="S18" s="77"/>
      <c r="T18" s="77"/>
      <c r="U18" s="77"/>
      <c r="V18" s="77"/>
      <c r="W18" s="77"/>
      <c r="X18" s="77"/>
      <c r="Y18" s="77"/>
      <c r="Z18" s="77"/>
      <c r="AA18" s="77"/>
      <c r="AB18" s="77"/>
      <c r="AC18" s="77"/>
      <c r="AD18" s="77"/>
      <c r="AE18" s="77"/>
      <c r="AF18" s="77"/>
      <c r="AG18" s="77"/>
    </row>
    <row r="19" spans="1:33">
      <c r="A19" s="50"/>
      <c r="B19" s="217"/>
      <c r="C19" s="218"/>
      <c r="D19" s="218"/>
      <c r="E19" s="218"/>
      <c r="F19" s="218"/>
      <c r="G19" s="218"/>
      <c r="H19" s="218"/>
      <c r="I19" s="218"/>
      <c r="J19" s="218"/>
      <c r="K19" s="218"/>
      <c r="L19" s="218"/>
      <c r="M19" s="218"/>
      <c r="N19" s="218"/>
      <c r="O19" s="218"/>
      <c r="P19" s="219"/>
      <c r="Q19" s="50"/>
      <c r="R19" s="50"/>
      <c r="S19" s="77"/>
      <c r="T19" s="77"/>
      <c r="U19" s="77"/>
      <c r="V19" s="77"/>
      <c r="W19" s="77"/>
      <c r="X19" s="77"/>
      <c r="Y19" s="77"/>
      <c r="Z19" s="77"/>
      <c r="AA19" s="77"/>
      <c r="AB19" s="77"/>
      <c r="AC19" s="77"/>
      <c r="AD19" s="77"/>
      <c r="AE19" s="77"/>
      <c r="AF19" s="77"/>
      <c r="AG19" s="77"/>
    </row>
    <row r="20" spans="1:33" ht="15" customHeight="1">
      <c r="A20" s="50"/>
      <c r="B20" s="217"/>
      <c r="C20" s="726" t="s">
        <v>555</v>
      </c>
      <c r="D20" s="726"/>
      <c r="E20" s="726"/>
      <c r="F20" s="981" t="s">
        <v>134</v>
      </c>
      <c r="G20" s="981" t="s">
        <v>74</v>
      </c>
      <c r="H20" s="981"/>
      <c r="I20" s="726" t="s">
        <v>75</v>
      </c>
      <c r="J20" s="726"/>
      <c r="K20" s="218"/>
      <c r="L20" s="218"/>
      <c r="M20" s="218"/>
      <c r="N20" s="218"/>
      <c r="O20" s="1028"/>
      <c r="P20" s="1029"/>
      <c r="Q20" s="50"/>
      <c r="R20" s="50"/>
      <c r="S20" s="77"/>
      <c r="T20" s="77"/>
      <c r="U20" s="77"/>
      <c r="V20" s="77"/>
      <c r="W20" s="77"/>
      <c r="X20" s="77"/>
      <c r="Y20" s="77"/>
      <c r="Z20" s="77"/>
      <c r="AA20" s="77"/>
      <c r="AB20" s="77"/>
      <c r="AC20" s="77"/>
      <c r="AD20" s="77"/>
      <c r="AE20" s="77"/>
      <c r="AF20" s="77"/>
      <c r="AG20" s="77"/>
    </row>
    <row r="21" spans="1:33" ht="15" customHeight="1">
      <c r="A21" s="50"/>
      <c r="B21" s="217"/>
      <c r="C21" s="726"/>
      <c r="D21" s="726"/>
      <c r="E21" s="726"/>
      <c r="F21" s="981"/>
      <c r="G21" s="981"/>
      <c r="H21" s="981"/>
      <c r="I21" s="726"/>
      <c r="J21" s="726"/>
      <c r="K21" s="218"/>
      <c r="L21" s="218"/>
      <c r="M21" s="218"/>
      <c r="N21" s="218"/>
      <c r="O21" s="1028"/>
      <c r="P21" s="1029"/>
      <c r="Q21" s="50"/>
      <c r="R21" s="50"/>
      <c r="S21" s="77"/>
      <c r="T21" s="77"/>
      <c r="U21" s="77"/>
      <c r="V21" s="77"/>
      <c r="W21" s="77"/>
      <c r="X21" s="77"/>
      <c r="Y21" s="77"/>
      <c r="Z21" s="77"/>
      <c r="AA21" s="77"/>
      <c r="AB21" s="77"/>
      <c r="AC21" s="77"/>
      <c r="AD21" s="77"/>
      <c r="AE21" s="77"/>
      <c r="AF21" s="77"/>
      <c r="AG21" s="77"/>
    </row>
    <row r="22" spans="1:33">
      <c r="A22" s="50"/>
      <c r="B22" s="217"/>
      <c r="C22" s="726"/>
      <c r="D22" s="726"/>
      <c r="E22" s="726"/>
      <c r="F22" s="981"/>
      <c r="G22" s="981"/>
      <c r="H22" s="981"/>
      <c r="I22" s="726"/>
      <c r="J22" s="726"/>
      <c r="K22" s="218"/>
      <c r="L22" s="218"/>
      <c r="M22" s="218"/>
      <c r="N22" s="218"/>
      <c r="O22" s="1028"/>
      <c r="P22" s="1029"/>
      <c r="Q22" s="50"/>
      <c r="R22" s="50"/>
      <c r="S22" s="77"/>
      <c r="T22" s="77"/>
      <c r="U22" s="77"/>
      <c r="V22" s="77"/>
      <c r="W22" s="77"/>
      <c r="X22" s="77"/>
      <c r="Y22" s="77"/>
      <c r="Z22" s="77"/>
      <c r="AA22" s="77"/>
      <c r="AB22" s="77"/>
      <c r="AC22" s="77"/>
      <c r="AD22" s="77"/>
      <c r="AE22" s="77"/>
      <c r="AF22" s="77"/>
      <c r="AG22" s="77"/>
    </row>
    <row r="23" spans="1:33">
      <c r="A23" s="50"/>
      <c r="B23" s="217"/>
      <c r="C23" s="726" t="s">
        <v>556</v>
      </c>
      <c r="D23" s="726"/>
      <c r="E23" s="726"/>
      <c r="F23" s="969" t="s">
        <v>291</v>
      </c>
      <c r="G23" s="1036">
        <v>0</v>
      </c>
      <c r="H23" s="1036"/>
      <c r="I23" s="1065">
        <f>$F$84</f>
        <v>0</v>
      </c>
      <c r="J23" s="1066"/>
      <c r="K23" s="218"/>
      <c r="L23" s="218"/>
      <c r="M23" s="218"/>
      <c r="N23" s="218"/>
      <c r="O23" s="1028"/>
      <c r="P23" s="1029"/>
      <c r="Q23" s="50"/>
      <c r="R23" s="50"/>
      <c r="S23" s="77"/>
      <c r="T23" s="77"/>
      <c r="U23" s="77"/>
      <c r="V23" s="77"/>
      <c r="W23" s="77"/>
      <c r="X23" s="77"/>
      <c r="Y23" s="77"/>
      <c r="Z23" s="77"/>
      <c r="AA23" s="77"/>
      <c r="AB23" s="77"/>
      <c r="AC23" s="77"/>
      <c r="AD23" s="77"/>
      <c r="AE23" s="77"/>
      <c r="AF23" s="77"/>
      <c r="AG23" s="77"/>
    </row>
    <row r="24" spans="1:33">
      <c r="A24" s="50"/>
      <c r="B24" s="217"/>
      <c r="C24" s="726"/>
      <c r="D24" s="726"/>
      <c r="E24" s="726"/>
      <c r="F24" s="969"/>
      <c r="G24" s="1036"/>
      <c r="H24" s="1036"/>
      <c r="I24" s="1067"/>
      <c r="J24" s="1068"/>
      <c r="K24" s="218"/>
      <c r="L24" s="218"/>
      <c r="M24" s="218"/>
      <c r="N24" s="218"/>
      <c r="O24" s="1028"/>
      <c r="P24" s="1029"/>
      <c r="Q24" s="50"/>
      <c r="R24" s="50"/>
      <c r="S24" s="77"/>
      <c r="T24" s="77"/>
      <c r="U24" s="77"/>
      <c r="V24" s="77"/>
      <c r="W24" s="77"/>
      <c r="X24" s="77"/>
      <c r="Y24" s="77"/>
      <c r="Z24" s="77"/>
      <c r="AA24" s="77"/>
      <c r="AB24" s="77"/>
      <c r="AC24" s="77"/>
      <c r="AD24" s="77"/>
      <c r="AE24" s="77"/>
      <c r="AF24" s="77"/>
      <c r="AG24" s="77"/>
    </row>
    <row r="25" spans="1:33">
      <c r="A25" s="50"/>
      <c r="B25" s="222"/>
      <c r="C25" s="223"/>
      <c r="D25" s="223"/>
      <c r="E25" s="223"/>
      <c r="F25" s="223"/>
      <c r="G25" s="223"/>
      <c r="H25" s="223"/>
      <c r="I25" s="223"/>
      <c r="J25" s="223"/>
      <c r="K25" s="223"/>
      <c r="L25" s="223"/>
      <c r="M25" s="223"/>
      <c r="N25" s="223"/>
      <c r="O25" s="223"/>
      <c r="P25" s="224"/>
      <c r="Q25" s="50"/>
      <c r="R25" s="50"/>
      <c r="S25" s="77"/>
      <c r="T25" s="77"/>
      <c r="U25" s="77"/>
      <c r="V25" s="77"/>
      <c r="W25" s="77"/>
      <c r="X25" s="77"/>
      <c r="Y25" s="77"/>
      <c r="Z25" s="77"/>
      <c r="AA25" s="77"/>
      <c r="AB25" s="77"/>
      <c r="AC25" s="77"/>
      <c r="AD25" s="77"/>
      <c r="AE25" s="77"/>
      <c r="AF25" s="77"/>
      <c r="AG25" s="77"/>
    </row>
    <row r="26" spans="1:33" ht="14.25" customHeight="1">
      <c r="A26" s="50"/>
      <c r="B26" s="50"/>
      <c r="C26" s="50"/>
      <c r="D26" s="50"/>
      <c r="E26" s="50"/>
      <c r="F26" s="50"/>
      <c r="G26" s="50"/>
      <c r="H26" s="50"/>
      <c r="I26" s="50"/>
      <c r="J26" s="50"/>
      <c r="K26" s="50"/>
      <c r="L26" s="50"/>
      <c r="M26" s="50"/>
      <c r="N26" s="50"/>
      <c r="O26" s="50"/>
      <c r="P26" s="50"/>
      <c r="Q26" s="26"/>
      <c r="R26" s="26"/>
      <c r="S26" s="22"/>
      <c r="T26" s="77"/>
      <c r="U26" s="77"/>
      <c r="V26" s="77"/>
      <c r="W26" s="77"/>
      <c r="X26" s="77"/>
      <c r="Y26" s="77"/>
      <c r="Z26" s="77"/>
      <c r="AA26" s="77"/>
      <c r="AB26" s="77"/>
      <c r="AC26" s="77"/>
      <c r="AD26" s="77"/>
      <c r="AE26" s="77"/>
      <c r="AF26" s="77"/>
      <c r="AG26" s="77"/>
    </row>
    <row r="27" spans="1:33">
      <c r="A27" s="50"/>
      <c r="B27" s="50"/>
      <c r="C27" s="50"/>
      <c r="D27" s="50"/>
      <c r="E27" s="50"/>
      <c r="F27" s="50"/>
      <c r="G27" s="50"/>
      <c r="H27" s="50"/>
      <c r="I27" s="50"/>
      <c r="J27" s="50"/>
      <c r="K27" s="50"/>
      <c r="L27" s="50"/>
      <c r="M27" s="50"/>
      <c r="N27" s="50"/>
      <c r="O27" s="50"/>
      <c r="P27" s="50"/>
      <c r="Q27" s="50"/>
      <c r="R27" s="50"/>
      <c r="S27" s="77"/>
      <c r="T27" s="77"/>
      <c r="U27" s="77"/>
      <c r="V27" s="77"/>
      <c r="W27" s="77"/>
      <c r="X27" s="77"/>
      <c r="Y27" s="77"/>
      <c r="Z27" s="77"/>
      <c r="AA27" s="77"/>
      <c r="AB27" s="77"/>
      <c r="AC27" s="77"/>
      <c r="AD27" s="77"/>
      <c r="AE27" s="77"/>
      <c r="AF27" s="77"/>
      <c r="AG27" s="77"/>
    </row>
    <row r="28" spans="1:33">
      <c r="A28" s="50"/>
      <c r="B28" s="651" t="s">
        <v>482</v>
      </c>
      <c r="C28" s="651"/>
      <c r="D28" s="651"/>
      <c r="E28" s="651"/>
      <c r="F28" s="651"/>
      <c r="G28" s="651"/>
      <c r="H28" s="651"/>
      <c r="I28" s="651"/>
      <c r="J28" s="651"/>
      <c r="K28" s="651"/>
      <c r="L28" s="651"/>
      <c r="M28" s="651"/>
      <c r="N28" s="651"/>
      <c r="O28" s="651"/>
      <c r="P28" s="651"/>
      <c r="Q28" s="50"/>
      <c r="R28" s="50"/>
      <c r="S28" s="77"/>
      <c r="T28" s="77"/>
      <c r="U28" s="77"/>
      <c r="V28" s="77"/>
      <c r="W28" s="77"/>
      <c r="X28" s="77"/>
      <c r="Y28" s="77"/>
      <c r="Z28" s="77"/>
      <c r="AA28" s="77"/>
      <c r="AB28" s="77"/>
      <c r="AC28" s="77"/>
      <c r="AD28" s="77"/>
      <c r="AE28" s="77"/>
      <c r="AF28" s="77"/>
      <c r="AG28" s="77"/>
    </row>
    <row r="29" spans="1:33">
      <c r="A29" s="50"/>
      <c r="B29" s="50"/>
      <c r="C29" s="50"/>
      <c r="D29" s="50"/>
      <c r="E29" s="50"/>
      <c r="F29" s="50"/>
      <c r="G29" s="50"/>
      <c r="H29" s="50"/>
      <c r="I29" s="50"/>
      <c r="J29" s="50"/>
      <c r="K29" s="50"/>
      <c r="L29" s="50"/>
      <c r="M29" s="50"/>
      <c r="N29" s="50"/>
      <c r="O29" s="50"/>
      <c r="P29" s="50"/>
      <c r="Q29" s="50"/>
      <c r="R29" s="50"/>
      <c r="S29" s="77"/>
      <c r="T29" s="77"/>
      <c r="U29" s="77"/>
      <c r="V29" s="77"/>
      <c r="W29" s="77"/>
      <c r="X29" s="77"/>
      <c r="Y29" s="77"/>
      <c r="Z29" s="77"/>
      <c r="AA29" s="77"/>
      <c r="AB29" s="77"/>
      <c r="AC29" s="77"/>
      <c r="AD29" s="77"/>
      <c r="AE29" s="77"/>
      <c r="AF29" s="77"/>
      <c r="AG29" s="77"/>
    </row>
    <row r="30" spans="1:33">
      <c r="A30" s="50"/>
      <c r="B30" s="50"/>
      <c r="C30" s="50"/>
      <c r="D30" s="50"/>
      <c r="E30" s="50"/>
      <c r="F30" s="50"/>
      <c r="G30" s="50"/>
      <c r="H30" s="50"/>
      <c r="I30" s="50"/>
      <c r="J30" s="50"/>
      <c r="K30" s="50"/>
      <c r="L30" s="50"/>
      <c r="M30" s="50"/>
      <c r="N30" s="50"/>
      <c r="O30" s="50"/>
      <c r="P30" s="50"/>
      <c r="Q30" s="50"/>
      <c r="R30" s="50"/>
      <c r="S30" s="77"/>
      <c r="T30" s="77"/>
      <c r="U30" s="77"/>
      <c r="V30" s="77"/>
      <c r="W30" s="77"/>
      <c r="X30" s="77"/>
      <c r="Y30" s="77"/>
      <c r="Z30" s="77"/>
      <c r="AA30" s="77"/>
      <c r="AB30" s="77"/>
      <c r="AC30" s="77"/>
      <c r="AD30" s="77"/>
      <c r="AE30" s="77"/>
      <c r="AF30" s="77"/>
      <c r="AG30" s="77"/>
    </row>
    <row r="31" spans="1:33">
      <c r="A31" s="50"/>
      <c r="B31" s="632" t="s">
        <v>557</v>
      </c>
      <c r="C31" s="632"/>
      <c r="D31" s="632"/>
      <c r="E31" s="632"/>
      <c r="F31" s="632"/>
      <c r="G31" s="632"/>
      <c r="H31" s="632"/>
      <c r="I31" s="632"/>
      <c r="J31" s="632"/>
      <c r="K31" s="632"/>
      <c r="L31" s="632"/>
      <c r="M31" s="632"/>
      <c r="N31" s="632"/>
      <c r="O31" s="632"/>
      <c r="P31" s="632"/>
      <c r="Q31" s="50"/>
      <c r="R31" s="50"/>
      <c r="S31" s="77"/>
      <c r="T31" s="77"/>
      <c r="U31" s="77"/>
      <c r="V31" s="77"/>
      <c r="W31" s="77"/>
      <c r="X31" s="77"/>
      <c r="Y31" s="77"/>
      <c r="Z31" s="77"/>
      <c r="AA31" s="77"/>
      <c r="AB31" s="77"/>
      <c r="AC31" s="77"/>
      <c r="AD31" s="77"/>
      <c r="AE31" s="77"/>
      <c r="AF31" s="77"/>
      <c r="AG31" s="77"/>
    </row>
    <row r="32" spans="1:33">
      <c r="A32" s="50"/>
      <c r="B32" s="632"/>
      <c r="C32" s="632"/>
      <c r="D32" s="632"/>
      <c r="E32" s="632"/>
      <c r="F32" s="632"/>
      <c r="G32" s="632"/>
      <c r="H32" s="632"/>
      <c r="I32" s="632"/>
      <c r="J32" s="632"/>
      <c r="K32" s="632"/>
      <c r="L32" s="632"/>
      <c r="M32" s="632"/>
      <c r="N32" s="632"/>
      <c r="O32" s="632"/>
      <c r="P32" s="632"/>
      <c r="Q32" s="50"/>
      <c r="R32" s="50"/>
      <c r="S32" s="77"/>
      <c r="T32" s="77"/>
      <c r="U32" s="77"/>
      <c r="V32" s="77"/>
      <c r="W32" s="77"/>
      <c r="X32" s="77"/>
      <c r="Y32" s="77"/>
      <c r="Z32" s="77"/>
      <c r="AA32" s="77"/>
      <c r="AB32" s="77"/>
      <c r="AC32" s="77"/>
      <c r="AD32" s="77"/>
      <c r="AE32" s="77"/>
      <c r="AF32" s="77"/>
      <c r="AG32" s="77"/>
    </row>
    <row r="33" spans="1:33">
      <c r="A33" s="50"/>
      <c r="B33" s="50"/>
      <c r="C33" s="50"/>
      <c r="D33" s="50"/>
      <c r="E33" s="50"/>
      <c r="F33" s="50"/>
      <c r="G33" s="50"/>
      <c r="H33" s="50"/>
      <c r="I33" s="50"/>
      <c r="J33" s="50"/>
      <c r="K33" s="50"/>
      <c r="L33" s="50"/>
      <c r="M33" s="50"/>
      <c r="N33" s="50"/>
      <c r="O33" s="50"/>
      <c r="P33" s="50"/>
      <c r="Q33" s="50"/>
      <c r="R33" s="50"/>
      <c r="S33" s="77"/>
      <c r="T33" s="77"/>
      <c r="U33" s="77"/>
      <c r="V33" s="77"/>
      <c r="W33" s="77"/>
      <c r="X33" s="77"/>
      <c r="Y33" s="77"/>
      <c r="Z33" s="77"/>
      <c r="AA33" s="77"/>
      <c r="AB33" s="77"/>
      <c r="AC33" s="77"/>
      <c r="AD33" s="77"/>
      <c r="AE33" s="77"/>
      <c r="AF33" s="77"/>
      <c r="AG33" s="77"/>
    </row>
    <row r="34" spans="1:33">
      <c r="A34" s="50"/>
      <c r="B34" s="791"/>
      <c r="C34" s="792"/>
      <c r="D34" s="792"/>
      <c r="E34" s="792"/>
      <c r="F34" s="792"/>
      <c r="G34" s="792"/>
      <c r="H34" s="792"/>
      <c r="I34" s="792"/>
      <c r="J34" s="792"/>
      <c r="K34" s="792"/>
      <c r="L34" s="792"/>
      <c r="M34" s="792"/>
      <c r="N34" s="792"/>
      <c r="O34" s="792"/>
      <c r="P34" s="793"/>
      <c r="Q34" s="50"/>
      <c r="R34" s="50"/>
      <c r="S34" s="77"/>
      <c r="T34" s="77"/>
      <c r="U34" s="77"/>
      <c r="V34" s="77"/>
      <c r="W34" s="77"/>
      <c r="X34" s="77"/>
      <c r="Y34" s="77"/>
      <c r="Z34" s="77"/>
      <c r="AA34" s="77"/>
      <c r="AB34" s="77"/>
      <c r="AC34" s="77"/>
      <c r="AD34" s="77"/>
      <c r="AE34" s="77"/>
      <c r="AF34" s="77"/>
      <c r="AG34" s="77"/>
    </row>
    <row r="35" spans="1:33">
      <c r="A35" s="50"/>
      <c r="B35" s="794"/>
      <c r="C35" s="795"/>
      <c r="D35" s="795"/>
      <c r="E35" s="795"/>
      <c r="F35" s="795"/>
      <c r="G35" s="795"/>
      <c r="H35" s="795"/>
      <c r="I35" s="795"/>
      <c r="J35" s="795"/>
      <c r="K35" s="795"/>
      <c r="L35" s="795"/>
      <c r="M35" s="795"/>
      <c r="N35" s="795"/>
      <c r="O35" s="795"/>
      <c r="P35" s="796"/>
      <c r="Q35" s="50"/>
      <c r="R35" s="50"/>
      <c r="S35" s="77"/>
      <c r="T35" s="77"/>
      <c r="U35" s="77"/>
      <c r="V35" s="77"/>
      <c r="W35" s="77"/>
      <c r="X35" s="77"/>
      <c r="Y35" s="77"/>
      <c r="Z35" s="77"/>
      <c r="AA35" s="77"/>
      <c r="AB35" s="77"/>
      <c r="AC35" s="77"/>
      <c r="AD35" s="77"/>
      <c r="AE35" s="77"/>
      <c r="AF35" s="77"/>
      <c r="AG35" s="77"/>
    </row>
    <row r="36" spans="1:33">
      <c r="A36" s="50"/>
      <c r="B36" s="794"/>
      <c r="C36" s="795"/>
      <c r="D36" s="795"/>
      <c r="E36" s="795"/>
      <c r="F36" s="795"/>
      <c r="G36" s="795"/>
      <c r="H36" s="795"/>
      <c r="I36" s="795"/>
      <c r="J36" s="795"/>
      <c r="K36" s="795"/>
      <c r="L36" s="795"/>
      <c r="M36" s="795"/>
      <c r="N36" s="795"/>
      <c r="O36" s="795"/>
      <c r="P36" s="796"/>
      <c r="Q36" s="50"/>
      <c r="R36" s="50"/>
      <c r="S36" s="77"/>
      <c r="T36" s="77"/>
      <c r="U36" s="77"/>
      <c r="V36" s="77"/>
      <c r="W36" s="77"/>
      <c r="X36" s="77"/>
      <c r="Y36" s="77"/>
      <c r="Z36" s="77"/>
      <c r="AA36" s="77"/>
      <c r="AB36" s="77"/>
      <c r="AC36" s="77"/>
      <c r="AD36" s="77"/>
      <c r="AE36" s="77"/>
      <c r="AF36" s="77"/>
      <c r="AG36" s="77"/>
    </row>
    <row r="37" spans="1:33">
      <c r="A37" s="50"/>
      <c r="B37" s="794"/>
      <c r="C37" s="795"/>
      <c r="D37" s="795"/>
      <c r="E37" s="795"/>
      <c r="F37" s="795"/>
      <c r="G37" s="795"/>
      <c r="H37" s="795"/>
      <c r="I37" s="795"/>
      <c r="J37" s="795"/>
      <c r="K37" s="795"/>
      <c r="L37" s="795"/>
      <c r="M37" s="795"/>
      <c r="N37" s="795"/>
      <c r="O37" s="795"/>
      <c r="P37" s="796"/>
      <c r="Q37" s="50"/>
      <c r="R37" s="50"/>
      <c r="S37" s="77"/>
      <c r="T37" s="77"/>
      <c r="U37" s="77"/>
      <c r="V37" s="77"/>
      <c r="W37" s="77"/>
      <c r="X37" s="77"/>
      <c r="Y37" s="77"/>
      <c r="Z37" s="77"/>
      <c r="AA37" s="77"/>
      <c r="AB37" s="77"/>
      <c r="AC37" s="77"/>
      <c r="AD37" s="77"/>
      <c r="AE37" s="77"/>
      <c r="AF37" s="77"/>
      <c r="AG37" s="77"/>
    </row>
    <row r="38" spans="1:33">
      <c r="A38" s="50"/>
      <c r="B38" s="794"/>
      <c r="C38" s="795"/>
      <c r="D38" s="795"/>
      <c r="E38" s="795"/>
      <c r="F38" s="795"/>
      <c r="G38" s="795"/>
      <c r="H38" s="795"/>
      <c r="I38" s="795"/>
      <c r="J38" s="795"/>
      <c r="K38" s="795"/>
      <c r="L38" s="795"/>
      <c r="M38" s="795"/>
      <c r="N38" s="795"/>
      <c r="O38" s="795"/>
      <c r="P38" s="796"/>
      <c r="Q38" s="50"/>
      <c r="R38" s="50"/>
      <c r="S38" s="77"/>
      <c r="T38" s="77"/>
      <c r="U38" s="77"/>
      <c r="V38" s="77"/>
      <c r="W38" s="77"/>
      <c r="X38" s="77"/>
      <c r="Y38" s="77"/>
      <c r="Z38" s="77"/>
      <c r="AA38" s="77"/>
      <c r="AB38" s="77"/>
      <c r="AC38" s="77"/>
      <c r="AD38" s="77"/>
      <c r="AE38" s="77"/>
      <c r="AF38" s="77"/>
      <c r="AG38" s="77"/>
    </row>
    <row r="39" spans="1:33">
      <c r="A39" s="50"/>
      <c r="B39" s="794"/>
      <c r="C39" s="795"/>
      <c r="D39" s="795"/>
      <c r="E39" s="795"/>
      <c r="F39" s="795"/>
      <c r="G39" s="795"/>
      <c r="H39" s="795"/>
      <c r="I39" s="795"/>
      <c r="J39" s="795"/>
      <c r="K39" s="795"/>
      <c r="L39" s="795"/>
      <c r="M39" s="795"/>
      <c r="N39" s="795"/>
      <c r="O39" s="795"/>
      <c r="P39" s="796"/>
      <c r="Q39" s="50"/>
      <c r="R39" s="50"/>
      <c r="S39" s="77"/>
      <c r="T39" s="77"/>
      <c r="U39" s="77"/>
      <c r="V39" s="77"/>
      <c r="W39" s="77"/>
      <c r="X39" s="77"/>
      <c r="Y39" s="77"/>
      <c r="Z39" s="77"/>
      <c r="AA39" s="77"/>
      <c r="AB39" s="77"/>
      <c r="AC39" s="77"/>
      <c r="AD39" s="77"/>
      <c r="AE39" s="77"/>
      <c r="AF39" s="77"/>
      <c r="AG39" s="77"/>
    </row>
    <row r="40" spans="1:33">
      <c r="A40" s="50"/>
      <c r="B40" s="794"/>
      <c r="C40" s="795"/>
      <c r="D40" s="795"/>
      <c r="E40" s="795"/>
      <c r="F40" s="795"/>
      <c r="G40" s="795"/>
      <c r="H40" s="795"/>
      <c r="I40" s="795"/>
      <c r="J40" s="795"/>
      <c r="K40" s="795"/>
      <c r="L40" s="795"/>
      <c r="M40" s="795"/>
      <c r="N40" s="795"/>
      <c r="O40" s="795"/>
      <c r="P40" s="796"/>
      <c r="Q40" s="50"/>
      <c r="R40" s="50"/>
      <c r="S40" s="77"/>
      <c r="T40" s="77"/>
      <c r="U40" s="77"/>
      <c r="V40" s="77"/>
      <c r="W40" s="77"/>
      <c r="X40" s="77"/>
      <c r="Y40" s="77"/>
      <c r="Z40" s="77"/>
      <c r="AA40" s="77"/>
      <c r="AB40" s="77"/>
      <c r="AC40" s="77"/>
      <c r="AD40" s="77"/>
      <c r="AE40" s="77"/>
      <c r="AF40" s="77"/>
      <c r="AG40" s="77"/>
    </row>
    <row r="41" spans="1:33">
      <c r="A41" s="50"/>
      <c r="B41" s="794"/>
      <c r="C41" s="795"/>
      <c r="D41" s="795"/>
      <c r="E41" s="795"/>
      <c r="F41" s="795"/>
      <c r="G41" s="795"/>
      <c r="H41" s="795"/>
      <c r="I41" s="795"/>
      <c r="J41" s="795"/>
      <c r="K41" s="795"/>
      <c r="L41" s="795"/>
      <c r="M41" s="795"/>
      <c r="N41" s="795"/>
      <c r="O41" s="795"/>
      <c r="P41" s="796"/>
      <c r="Q41" s="50"/>
      <c r="R41" s="50"/>
      <c r="S41" s="77"/>
      <c r="T41" s="77"/>
      <c r="U41" s="77"/>
      <c r="V41" s="77"/>
      <c r="W41" s="77"/>
      <c r="X41" s="77"/>
      <c r="Y41" s="77"/>
      <c r="Z41" s="77"/>
      <c r="AA41" s="77"/>
      <c r="AB41" s="77"/>
      <c r="AC41" s="77"/>
      <c r="AD41" s="77"/>
      <c r="AE41" s="77"/>
      <c r="AF41" s="77"/>
      <c r="AG41" s="77"/>
    </row>
    <row r="42" spans="1:33">
      <c r="A42" s="50"/>
      <c r="B42" s="797"/>
      <c r="C42" s="798"/>
      <c r="D42" s="798"/>
      <c r="E42" s="798"/>
      <c r="F42" s="798"/>
      <c r="G42" s="798"/>
      <c r="H42" s="798"/>
      <c r="I42" s="798"/>
      <c r="J42" s="798"/>
      <c r="K42" s="798"/>
      <c r="L42" s="798"/>
      <c r="M42" s="798"/>
      <c r="N42" s="798"/>
      <c r="O42" s="798"/>
      <c r="P42" s="799"/>
      <c r="Q42" s="50"/>
      <c r="R42" s="50"/>
      <c r="S42" s="77"/>
      <c r="T42" s="77"/>
      <c r="U42" s="77"/>
      <c r="V42" s="77"/>
      <c r="W42" s="77"/>
      <c r="X42" s="77"/>
      <c r="Y42" s="77"/>
      <c r="Z42" s="77"/>
      <c r="AA42" s="77"/>
      <c r="AB42" s="77"/>
      <c r="AC42" s="77"/>
      <c r="AD42" s="77"/>
      <c r="AE42" s="77"/>
      <c r="AF42" s="77"/>
      <c r="AG42" s="77"/>
    </row>
    <row r="43" spans="1:33">
      <c r="A43" s="50"/>
      <c r="B43" s="50"/>
      <c r="C43" s="50"/>
      <c r="D43" s="50"/>
      <c r="E43" s="50"/>
      <c r="F43" s="50"/>
      <c r="G43" s="50"/>
      <c r="H43" s="50"/>
      <c r="I43" s="50"/>
      <c r="J43" s="50"/>
      <c r="K43" s="50"/>
      <c r="L43" s="50"/>
      <c r="M43" s="50"/>
      <c r="N43" s="50"/>
      <c r="O43" s="50"/>
      <c r="P43" s="50"/>
      <c r="Q43" s="50"/>
      <c r="R43" s="50"/>
      <c r="S43" s="77"/>
      <c r="T43" s="77"/>
      <c r="U43" s="77"/>
      <c r="V43" s="77"/>
      <c r="W43" s="77"/>
      <c r="X43" s="77"/>
      <c r="Y43" s="77"/>
      <c r="Z43" s="77"/>
      <c r="AA43" s="77"/>
      <c r="AB43" s="77"/>
      <c r="AC43" s="77"/>
      <c r="AD43" s="77"/>
      <c r="AE43" s="77"/>
      <c r="AF43" s="77"/>
      <c r="AG43" s="77"/>
    </row>
    <row r="44" spans="1:33" ht="14.25" customHeight="1">
      <c r="A44" s="50"/>
      <c r="B44" s="1022" t="s">
        <v>535</v>
      </c>
      <c r="C44" s="1022"/>
      <c r="D44" s="1022"/>
      <c r="E44" s="1022"/>
      <c r="F44" s="1022"/>
      <c r="G44" s="1022"/>
      <c r="H44" s="1022"/>
      <c r="I44" s="1022"/>
      <c r="J44" s="1022"/>
      <c r="K44" s="1022"/>
      <c r="L44" s="1022"/>
      <c r="M44" s="1022"/>
      <c r="N44" s="1022"/>
      <c r="O44" s="1022"/>
      <c r="P44" s="1022"/>
      <c r="Q44" s="50"/>
      <c r="R44" s="50"/>
      <c r="S44" s="77"/>
      <c r="T44" s="77"/>
      <c r="U44" s="77"/>
      <c r="V44" s="77"/>
      <c r="W44" s="77"/>
      <c r="X44" s="77"/>
      <c r="Y44" s="77"/>
      <c r="Z44" s="77"/>
      <c r="AA44" s="77"/>
      <c r="AB44" s="77"/>
      <c r="AC44" s="77"/>
      <c r="AD44" s="77"/>
      <c r="AE44" s="77"/>
      <c r="AF44" s="77"/>
      <c r="AG44" s="77"/>
    </row>
    <row r="45" spans="1:33" ht="14.25" customHeight="1">
      <c r="A45" s="50"/>
      <c r="B45" s="1022"/>
      <c r="C45" s="1022"/>
      <c r="D45" s="1022"/>
      <c r="E45" s="1022"/>
      <c r="F45" s="1022"/>
      <c r="G45" s="1022"/>
      <c r="H45" s="1022"/>
      <c r="I45" s="1022"/>
      <c r="J45" s="1022"/>
      <c r="K45" s="1022"/>
      <c r="L45" s="1022"/>
      <c r="M45" s="1022"/>
      <c r="N45" s="1022"/>
      <c r="O45" s="1022"/>
      <c r="P45" s="1022"/>
      <c r="Q45" s="50"/>
      <c r="R45" s="50"/>
      <c r="S45" s="77"/>
      <c r="T45" s="77"/>
      <c r="U45" s="77"/>
      <c r="V45" s="77"/>
      <c r="W45" s="77"/>
      <c r="X45" s="77"/>
      <c r="Y45" s="77"/>
      <c r="Z45" s="77"/>
      <c r="AA45" s="77"/>
      <c r="AB45" s="77"/>
      <c r="AC45" s="77"/>
      <c r="AD45" s="77"/>
      <c r="AE45" s="77"/>
      <c r="AF45" s="77"/>
      <c r="AG45" s="77"/>
    </row>
    <row r="46" spans="1:33">
      <c r="A46" s="50"/>
      <c r="B46" s="50"/>
      <c r="C46" s="50"/>
      <c r="D46" s="50"/>
      <c r="E46" s="50"/>
      <c r="F46" s="50"/>
      <c r="G46" s="50"/>
      <c r="H46" s="50"/>
      <c r="I46" s="50"/>
      <c r="J46" s="50"/>
      <c r="K46" s="50"/>
      <c r="L46" s="50"/>
      <c r="M46" s="50"/>
      <c r="N46" s="50"/>
      <c r="O46" s="50"/>
      <c r="P46" s="50"/>
      <c r="Q46" s="50"/>
      <c r="R46" s="50"/>
      <c r="S46" s="77"/>
      <c r="T46" s="77"/>
      <c r="U46" s="77"/>
      <c r="V46" s="77"/>
      <c r="W46" s="77"/>
      <c r="X46" s="77"/>
      <c r="Y46" s="77"/>
      <c r="Z46" s="77"/>
      <c r="AA46" s="77"/>
      <c r="AB46" s="77"/>
      <c r="AC46" s="77"/>
      <c r="AD46" s="77"/>
      <c r="AE46" s="77"/>
      <c r="AF46" s="77"/>
      <c r="AG46" s="77"/>
    </row>
    <row r="47" spans="1:33">
      <c r="A47" s="50"/>
      <c r="B47" s="791"/>
      <c r="C47" s="792"/>
      <c r="D47" s="792"/>
      <c r="E47" s="792"/>
      <c r="F47" s="792"/>
      <c r="G47" s="792"/>
      <c r="H47" s="792"/>
      <c r="I47" s="792"/>
      <c r="J47" s="792"/>
      <c r="K47" s="792"/>
      <c r="L47" s="792"/>
      <c r="M47" s="792"/>
      <c r="N47" s="792"/>
      <c r="O47" s="792"/>
      <c r="P47" s="793"/>
      <c r="Q47" s="50"/>
      <c r="R47" s="50"/>
      <c r="S47" s="77"/>
      <c r="T47" s="77"/>
      <c r="U47" s="77"/>
      <c r="V47" s="77"/>
      <c r="W47" s="77"/>
      <c r="X47" s="77"/>
      <c r="Y47" s="77"/>
      <c r="Z47" s="77"/>
      <c r="AA47" s="77"/>
      <c r="AB47" s="77"/>
      <c r="AC47" s="77"/>
      <c r="AD47" s="77"/>
      <c r="AE47" s="77"/>
      <c r="AF47" s="77"/>
      <c r="AG47" s="77"/>
    </row>
    <row r="48" spans="1:33">
      <c r="A48" s="50"/>
      <c r="B48" s="794"/>
      <c r="C48" s="795"/>
      <c r="D48" s="795"/>
      <c r="E48" s="795"/>
      <c r="F48" s="795"/>
      <c r="G48" s="795"/>
      <c r="H48" s="795"/>
      <c r="I48" s="795"/>
      <c r="J48" s="795"/>
      <c r="K48" s="795"/>
      <c r="L48" s="795"/>
      <c r="M48" s="795"/>
      <c r="N48" s="795"/>
      <c r="O48" s="795"/>
      <c r="P48" s="796"/>
      <c r="Q48" s="50"/>
      <c r="R48" s="50"/>
      <c r="S48" s="77"/>
      <c r="T48" s="77"/>
      <c r="U48" s="77"/>
      <c r="V48" s="77"/>
      <c r="W48" s="77"/>
      <c r="X48" s="77"/>
      <c r="Y48" s="77"/>
      <c r="Z48" s="77"/>
      <c r="AA48" s="77"/>
      <c r="AB48" s="77"/>
      <c r="AC48" s="77"/>
      <c r="AD48" s="77"/>
      <c r="AE48" s="77"/>
      <c r="AF48" s="77"/>
      <c r="AG48" s="77"/>
    </row>
    <row r="49" spans="2:33">
      <c r="B49" s="794"/>
      <c r="C49" s="795"/>
      <c r="D49" s="795"/>
      <c r="E49" s="795"/>
      <c r="F49" s="795"/>
      <c r="G49" s="795"/>
      <c r="H49" s="795"/>
      <c r="I49" s="795"/>
      <c r="J49" s="795"/>
      <c r="K49" s="795"/>
      <c r="L49" s="795"/>
      <c r="M49" s="795"/>
      <c r="N49" s="795"/>
      <c r="O49" s="795"/>
      <c r="P49" s="796"/>
      <c r="Q49" s="50"/>
      <c r="R49" s="50"/>
      <c r="S49" s="77"/>
      <c r="T49" s="77"/>
      <c r="U49" s="77"/>
      <c r="V49" s="77"/>
      <c r="W49" s="77"/>
      <c r="X49" s="77"/>
      <c r="Y49" s="77"/>
      <c r="Z49" s="77"/>
      <c r="AA49" s="77"/>
      <c r="AB49" s="77"/>
      <c r="AC49" s="77"/>
      <c r="AD49" s="77"/>
      <c r="AE49" s="77"/>
      <c r="AF49" s="77"/>
      <c r="AG49" s="77"/>
    </row>
    <row r="50" spans="2:33">
      <c r="B50" s="794"/>
      <c r="C50" s="795"/>
      <c r="D50" s="795"/>
      <c r="E50" s="795"/>
      <c r="F50" s="795"/>
      <c r="G50" s="795"/>
      <c r="H50" s="795"/>
      <c r="I50" s="795"/>
      <c r="J50" s="795"/>
      <c r="K50" s="795"/>
      <c r="L50" s="795"/>
      <c r="M50" s="795"/>
      <c r="N50" s="795"/>
      <c r="O50" s="795"/>
      <c r="P50" s="796"/>
      <c r="Q50" s="50"/>
      <c r="R50" s="50"/>
      <c r="S50" s="77"/>
      <c r="T50" s="77"/>
      <c r="U50" s="77"/>
      <c r="V50" s="77"/>
      <c r="W50" s="77"/>
      <c r="X50" s="77"/>
      <c r="Y50" s="77"/>
      <c r="Z50" s="77"/>
      <c r="AA50" s="77"/>
      <c r="AB50" s="77"/>
      <c r="AC50" s="77"/>
      <c r="AD50" s="77"/>
      <c r="AE50" s="77"/>
      <c r="AF50" s="77"/>
      <c r="AG50" s="77"/>
    </row>
    <row r="51" spans="2:33">
      <c r="B51" s="794"/>
      <c r="C51" s="795"/>
      <c r="D51" s="795"/>
      <c r="E51" s="795"/>
      <c r="F51" s="795"/>
      <c r="G51" s="795"/>
      <c r="H51" s="795"/>
      <c r="I51" s="795"/>
      <c r="J51" s="795"/>
      <c r="K51" s="795"/>
      <c r="L51" s="795"/>
      <c r="M51" s="795"/>
      <c r="N51" s="795"/>
      <c r="O51" s="795"/>
      <c r="P51" s="796"/>
      <c r="Q51" s="50"/>
      <c r="R51" s="50"/>
      <c r="S51" s="77"/>
      <c r="T51" s="77"/>
      <c r="U51" s="77"/>
      <c r="V51" s="77"/>
      <c r="W51" s="77"/>
      <c r="X51" s="77"/>
      <c r="Y51" s="77"/>
      <c r="Z51" s="77"/>
      <c r="AA51" s="77"/>
      <c r="AB51" s="77"/>
      <c r="AC51" s="77"/>
      <c r="AD51" s="77"/>
      <c r="AE51" s="77"/>
      <c r="AF51" s="77"/>
      <c r="AG51" s="77"/>
    </row>
    <row r="52" spans="2:33">
      <c r="B52" s="794"/>
      <c r="C52" s="795"/>
      <c r="D52" s="795"/>
      <c r="E52" s="795"/>
      <c r="F52" s="795"/>
      <c r="G52" s="795"/>
      <c r="H52" s="795"/>
      <c r="I52" s="795"/>
      <c r="J52" s="795"/>
      <c r="K52" s="795"/>
      <c r="L52" s="795"/>
      <c r="M52" s="795"/>
      <c r="N52" s="795"/>
      <c r="O52" s="795"/>
      <c r="P52" s="796"/>
      <c r="Q52" s="50"/>
      <c r="R52" s="50"/>
      <c r="S52" s="77"/>
      <c r="T52" s="77"/>
      <c r="U52" s="77"/>
      <c r="V52" s="77"/>
      <c r="W52" s="77"/>
      <c r="X52" s="77"/>
      <c r="Y52" s="77"/>
      <c r="Z52" s="77"/>
      <c r="AA52" s="77"/>
      <c r="AB52" s="77"/>
      <c r="AC52" s="77"/>
      <c r="AD52" s="77"/>
      <c r="AE52" s="77"/>
      <c r="AF52" s="77"/>
      <c r="AG52" s="77"/>
    </row>
    <row r="53" spans="2:33">
      <c r="B53" s="794"/>
      <c r="C53" s="795"/>
      <c r="D53" s="795"/>
      <c r="E53" s="795"/>
      <c r="F53" s="795"/>
      <c r="G53" s="795"/>
      <c r="H53" s="795"/>
      <c r="I53" s="795"/>
      <c r="J53" s="795"/>
      <c r="K53" s="795"/>
      <c r="L53" s="795"/>
      <c r="M53" s="795"/>
      <c r="N53" s="795"/>
      <c r="O53" s="795"/>
      <c r="P53" s="796"/>
      <c r="Q53" s="50"/>
      <c r="R53" s="50"/>
      <c r="S53" s="77"/>
      <c r="T53" s="77"/>
      <c r="U53" s="77"/>
      <c r="V53" s="77"/>
      <c r="W53" s="77"/>
      <c r="X53" s="77"/>
      <c r="Y53" s="77"/>
      <c r="Z53" s="77"/>
      <c r="AA53" s="77"/>
      <c r="AB53" s="77"/>
      <c r="AC53" s="77"/>
      <c r="AD53" s="77"/>
      <c r="AE53" s="77"/>
      <c r="AF53" s="77"/>
      <c r="AG53" s="77"/>
    </row>
    <row r="54" spans="2:33">
      <c r="B54" s="794"/>
      <c r="C54" s="795"/>
      <c r="D54" s="795"/>
      <c r="E54" s="795"/>
      <c r="F54" s="795"/>
      <c r="G54" s="795"/>
      <c r="H54" s="795"/>
      <c r="I54" s="795"/>
      <c r="J54" s="795"/>
      <c r="K54" s="795"/>
      <c r="L54" s="795"/>
      <c r="M54" s="795"/>
      <c r="N54" s="795"/>
      <c r="O54" s="795"/>
      <c r="P54" s="796"/>
      <c r="Q54" s="50"/>
      <c r="R54" s="50"/>
      <c r="S54" s="77"/>
      <c r="T54" s="77"/>
      <c r="U54" s="77"/>
      <c r="V54" s="77"/>
      <c r="W54" s="77"/>
      <c r="X54" s="77"/>
      <c r="Y54" s="77"/>
      <c r="Z54" s="77"/>
      <c r="AA54" s="77"/>
      <c r="AB54" s="77"/>
      <c r="AC54" s="77"/>
      <c r="AD54" s="77"/>
      <c r="AE54" s="77"/>
      <c r="AF54" s="77"/>
      <c r="AG54" s="77"/>
    </row>
    <row r="55" spans="2:33">
      <c r="B55" s="797"/>
      <c r="C55" s="798"/>
      <c r="D55" s="798"/>
      <c r="E55" s="798"/>
      <c r="F55" s="798"/>
      <c r="G55" s="798"/>
      <c r="H55" s="798"/>
      <c r="I55" s="798"/>
      <c r="J55" s="798"/>
      <c r="K55" s="798"/>
      <c r="L55" s="798"/>
      <c r="M55" s="798"/>
      <c r="N55" s="798"/>
      <c r="O55" s="798"/>
      <c r="P55" s="799"/>
      <c r="Q55" s="50"/>
      <c r="R55" s="50"/>
      <c r="S55" s="77"/>
      <c r="T55" s="77"/>
      <c r="U55" s="77"/>
      <c r="V55" s="77"/>
      <c r="W55" s="77"/>
      <c r="X55" s="77"/>
      <c r="Y55" s="77"/>
      <c r="Z55" s="77"/>
      <c r="AA55" s="77"/>
      <c r="AB55" s="77"/>
      <c r="AC55" s="77"/>
      <c r="AD55" s="77"/>
      <c r="AE55" s="77"/>
      <c r="AF55" s="77"/>
      <c r="AG55" s="77"/>
    </row>
    <row r="56" spans="2:33">
      <c r="B56" s="50"/>
      <c r="C56" s="50"/>
      <c r="D56" s="50"/>
      <c r="E56" s="50"/>
      <c r="F56" s="50"/>
      <c r="G56" s="50"/>
      <c r="H56" s="50"/>
      <c r="I56" s="50"/>
      <c r="J56" s="50"/>
      <c r="K56" s="50"/>
      <c r="L56" s="50"/>
      <c r="M56" s="50"/>
      <c r="N56" s="50"/>
      <c r="O56" s="50"/>
      <c r="P56" s="50"/>
      <c r="Q56" s="50"/>
      <c r="R56" s="50"/>
      <c r="S56" s="77"/>
      <c r="T56" s="77"/>
      <c r="U56" s="77"/>
      <c r="V56" s="77"/>
      <c r="W56" s="77"/>
      <c r="X56" s="77"/>
      <c r="Y56" s="77"/>
      <c r="Z56" s="77"/>
      <c r="AA56" s="77"/>
      <c r="AB56" s="77"/>
      <c r="AC56" s="77"/>
      <c r="AD56" s="77"/>
      <c r="AE56" s="77"/>
      <c r="AF56" s="77"/>
      <c r="AG56" s="77"/>
    </row>
    <row r="57" spans="2:33">
      <c r="B57" s="50"/>
      <c r="C57" s="50"/>
      <c r="D57" s="50"/>
      <c r="E57" s="50"/>
      <c r="F57" s="50"/>
      <c r="G57" s="50"/>
      <c r="H57" s="50"/>
      <c r="I57" s="50"/>
      <c r="J57" s="50"/>
      <c r="K57" s="50"/>
      <c r="L57" s="50"/>
      <c r="M57" s="50"/>
      <c r="N57" s="50"/>
      <c r="O57" s="50"/>
      <c r="P57" s="50"/>
      <c r="Q57" s="50"/>
      <c r="R57" s="50"/>
      <c r="S57" s="77"/>
      <c r="T57" s="77"/>
      <c r="U57" s="77"/>
      <c r="V57" s="77"/>
      <c r="W57" s="77"/>
      <c r="X57" s="77"/>
      <c r="Y57" s="77"/>
      <c r="Z57" s="77"/>
      <c r="AA57" s="77"/>
      <c r="AB57" s="77"/>
      <c r="AC57" s="77"/>
      <c r="AD57" s="77"/>
      <c r="AE57" s="77"/>
      <c r="AF57" s="77"/>
      <c r="AG57" s="77"/>
    </row>
    <row r="58" spans="2:33" ht="14.25" customHeight="1">
      <c r="B58" s="632" t="s">
        <v>558</v>
      </c>
      <c r="C58" s="632"/>
      <c r="D58" s="632"/>
      <c r="E58" s="632"/>
      <c r="F58" s="632"/>
      <c r="G58" s="632"/>
      <c r="H58" s="632"/>
      <c r="I58" s="632"/>
      <c r="J58" s="632"/>
      <c r="K58" s="632"/>
      <c r="L58" s="632"/>
      <c r="M58" s="632"/>
      <c r="N58" s="632"/>
      <c r="O58" s="632"/>
      <c r="P58" s="632"/>
      <c r="Q58" s="50"/>
      <c r="R58" s="50"/>
      <c r="S58" s="77"/>
      <c r="T58" s="77"/>
      <c r="U58" s="77"/>
      <c r="V58" s="77"/>
      <c r="W58" s="77"/>
      <c r="X58" s="77"/>
      <c r="Y58" s="77"/>
      <c r="Z58" s="77"/>
      <c r="AA58" s="77"/>
      <c r="AB58" s="77"/>
      <c r="AC58" s="77"/>
      <c r="AD58" s="77"/>
      <c r="AE58" s="77"/>
      <c r="AF58" s="77"/>
      <c r="AG58" s="77"/>
    </row>
    <row r="59" spans="2:33" ht="14.25" customHeight="1">
      <c r="B59" s="632"/>
      <c r="C59" s="632"/>
      <c r="D59" s="632"/>
      <c r="E59" s="632"/>
      <c r="F59" s="632"/>
      <c r="G59" s="632"/>
      <c r="H59" s="632"/>
      <c r="I59" s="632"/>
      <c r="J59" s="632"/>
      <c r="K59" s="632"/>
      <c r="L59" s="632"/>
      <c r="M59" s="632"/>
      <c r="N59" s="632"/>
      <c r="O59" s="632"/>
      <c r="P59" s="632"/>
      <c r="Q59" s="50"/>
      <c r="R59" s="50"/>
      <c r="S59" s="77"/>
      <c r="T59" s="77"/>
      <c r="U59" s="77"/>
      <c r="V59" s="77"/>
      <c r="W59" s="77"/>
      <c r="X59" s="77"/>
      <c r="Y59" s="77"/>
      <c r="Z59" s="77"/>
      <c r="AA59" s="77"/>
      <c r="AB59" s="77"/>
      <c r="AC59" s="77"/>
      <c r="AD59" s="77"/>
      <c r="AE59" s="77"/>
      <c r="AF59" s="77"/>
      <c r="AG59" s="77"/>
    </row>
    <row r="60" spans="2:33">
      <c r="B60" s="791"/>
      <c r="C60" s="792"/>
      <c r="D60" s="792"/>
      <c r="E60" s="792"/>
      <c r="F60" s="792"/>
      <c r="G60" s="792"/>
      <c r="H60" s="792"/>
      <c r="I60" s="792"/>
      <c r="J60" s="792"/>
      <c r="K60" s="792"/>
      <c r="L60" s="792"/>
      <c r="M60" s="792"/>
      <c r="N60" s="792"/>
      <c r="O60" s="792"/>
      <c r="P60" s="793"/>
      <c r="Q60" s="50"/>
      <c r="R60" s="50"/>
      <c r="S60" s="77"/>
      <c r="T60" s="77"/>
      <c r="U60" s="77"/>
      <c r="V60" s="77"/>
      <c r="W60" s="77"/>
      <c r="X60" s="77"/>
      <c r="Y60" s="77"/>
      <c r="Z60" s="77"/>
      <c r="AA60" s="77"/>
      <c r="AB60" s="77"/>
      <c r="AC60" s="77"/>
      <c r="AD60" s="77"/>
      <c r="AE60" s="77"/>
      <c r="AF60" s="77"/>
      <c r="AG60" s="77"/>
    </row>
    <row r="61" spans="2:33">
      <c r="B61" s="794"/>
      <c r="C61" s="795"/>
      <c r="D61" s="795"/>
      <c r="E61" s="795"/>
      <c r="F61" s="795"/>
      <c r="G61" s="795"/>
      <c r="H61" s="795"/>
      <c r="I61" s="795"/>
      <c r="J61" s="795"/>
      <c r="K61" s="795"/>
      <c r="L61" s="795"/>
      <c r="M61" s="795"/>
      <c r="N61" s="795"/>
      <c r="O61" s="795"/>
      <c r="P61" s="796"/>
      <c r="Q61" s="50"/>
      <c r="R61" s="50"/>
      <c r="S61" s="77"/>
      <c r="T61" s="77"/>
      <c r="U61" s="77"/>
      <c r="V61" s="77"/>
      <c r="W61" s="77"/>
      <c r="X61" s="77"/>
      <c r="Y61" s="77"/>
      <c r="Z61" s="77"/>
      <c r="AA61" s="77"/>
      <c r="AB61" s="77"/>
      <c r="AC61" s="77"/>
      <c r="AD61" s="77"/>
      <c r="AE61" s="77"/>
      <c r="AF61" s="77"/>
      <c r="AG61" s="77"/>
    </row>
    <row r="62" spans="2:33">
      <c r="B62" s="794"/>
      <c r="C62" s="795"/>
      <c r="D62" s="795"/>
      <c r="E62" s="795"/>
      <c r="F62" s="795"/>
      <c r="G62" s="795"/>
      <c r="H62" s="795"/>
      <c r="I62" s="795"/>
      <c r="J62" s="795"/>
      <c r="K62" s="795"/>
      <c r="L62" s="795"/>
      <c r="M62" s="795"/>
      <c r="N62" s="795"/>
      <c r="O62" s="795"/>
      <c r="P62" s="796"/>
      <c r="Q62" s="50"/>
      <c r="R62" s="50"/>
      <c r="S62" s="77"/>
      <c r="T62" s="77"/>
      <c r="U62" s="77"/>
      <c r="V62" s="77"/>
      <c r="W62" s="77"/>
      <c r="X62" s="77"/>
      <c r="Y62" s="77"/>
      <c r="Z62" s="77"/>
      <c r="AA62" s="77"/>
      <c r="AB62" s="77"/>
      <c r="AC62" s="77"/>
      <c r="AD62" s="77"/>
      <c r="AE62" s="77"/>
      <c r="AF62" s="77"/>
      <c r="AG62" s="77"/>
    </row>
    <row r="63" spans="2:33">
      <c r="B63" s="794"/>
      <c r="C63" s="795"/>
      <c r="D63" s="795"/>
      <c r="E63" s="795"/>
      <c r="F63" s="795"/>
      <c r="G63" s="795"/>
      <c r="H63" s="795"/>
      <c r="I63" s="795"/>
      <c r="J63" s="795"/>
      <c r="K63" s="795"/>
      <c r="L63" s="795"/>
      <c r="M63" s="795"/>
      <c r="N63" s="795"/>
      <c r="O63" s="795"/>
      <c r="P63" s="796"/>
      <c r="Q63" s="50"/>
      <c r="R63" s="50"/>
      <c r="S63" s="77"/>
      <c r="T63" s="77"/>
      <c r="U63" s="77"/>
      <c r="V63" s="77"/>
      <c r="W63" s="77"/>
      <c r="X63" s="77"/>
      <c r="Y63" s="77"/>
      <c r="Z63" s="77"/>
      <c r="AA63" s="77"/>
      <c r="AB63" s="77"/>
      <c r="AC63" s="77"/>
      <c r="AD63" s="77"/>
      <c r="AE63" s="77"/>
      <c r="AF63" s="77"/>
      <c r="AG63" s="77"/>
    </row>
    <row r="64" spans="2:33">
      <c r="B64" s="794"/>
      <c r="C64" s="795"/>
      <c r="D64" s="795"/>
      <c r="E64" s="795"/>
      <c r="F64" s="795"/>
      <c r="G64" s="795"/>
      <c r="H64" s="795"/>
      <c r="I64" s="795"/>
      <c r="J64" s="795"/>
      <c r="K64" s="795"/>
      <c r="L64" s="795"/>
      <c r="M64" s="795"/>
      <c r="N64" s="795"/>
      <c r="O64" s="795"/>
      <c r="P64" s="796"/>
      <c r="Q64" s="50"/>
      <c r="R64" s="50"/>
      <c r="S64" s="77"/>
      <c r="T64" s="77"/>
      <c r="U64" s="77"/>
      <c r="V64" s="77"/>
      <c r="W64" s="77"/>
      <c r="X64" s="77"/>
      <c r="Y64" s="77"/>
      <c r="Z64" s="77"/>
      <c r="AA64" s="77"/>
      <c r="AB64" s="77"/>
      <c r="AC64" s="77"/>
      <c r="AD64" s="77"/>
      <c r="AE64" s="77"/>
      <c r="AF64" s="77"/>
      <c r="AG64" s="77"/>
    </row>
    <row r="65" spans="1:47">
      <c r="A65" s="50"/>
      <c r="B65" s="794"/>
      <c r="C65" s="795"/>
      <c r="D65" s="795"/>
      <c r="E65" s="795"/>
      <c r="F65" s="795"/>
      <c r="G65" s="795"/>
      <c r="H65" s="795"/>
      <c r="I65" s="795"/>
      <c r="J65" s="795"/>
      <c r="K65" s="795"/>
      <c r="L65" s="795"/>
      <c r="M65" s="795"/>
      <c r="N65" s="795"/>
      <c r="O65" s="795"/>
      <c r="P65" s="796"/>
      <c r="Q65" s="50"/>
      <c r="R65" s="50"/>
      <c r="S65" s="77"/>
      <c r="T65" s="77"/>
      <c r="U65" s="77"/>
      <c r="V65" s="77"/>
      <c r="W65" s="77"/>
      <c r="X65" s="77"/>
      <c r="Y65" s="77"/>
      <c r="Z65" s="77"/>
      <c r="AA65" s="77"/>
      <c r="AB65" s="77"/>
      <c r="AC65" s="77"/>
      <c r="AD65" s="77"/>
      <c r="AE65" s="77"/>
      <c r="AF65" s="77"/>
      <c r="AG65" s="77"/>
    </row>
    <row r="66" spans="1:47">
      <c r="A66" s="50"/>
      <c r="B66" s="794"/>
      <c r="C66" s="795"/>
      <c r="D66" s="795"/>
      <c r="E66" s="795"/>
      <c r="F66" s="795"/>
      <c r="G66" s="795"/>
      <c r="H66" s="795"/>
      <c r="I66" s="795"/>
      <c r="J66" s="795"/>
      <c r="K66" s="795"/>
      <c r="L66" s="795"/>
      <c r="M66" s="795"/>
      <c r="N66" s="795"/>
      <c r="O66" s="795"/>
      <c r="P66" s="796"/>
      <c r="Q66" s="50"/>
      <c r="R66" s="50"/>
      <c r="S66" s="77"/>
      <c r="T66" s="77"/>
      <c r="U66" s="77"/>
      <c r="V66" s="77"/>
      <c r="W66" s="77"/>
      <c r="X66" s="77"/>
      <c r="Y66" s="77"/>
      <c r="Z66" s="77"/>
      <c r="AA66" s="77"/>
      <c r="AB66" s="77"/>
      <c r="AC66" s="77"/>
      <c r="AD66" s="77"/>
      <c r="AE66" s="77"/>
      <c r="AF66" s="77"/>
      <c r="AG66" s="77"/>
    </row>
    <row r="67" spans="1:47">
      <c r="A67" s="50"/>
      <c r="B67" s="794"/>
      <c r="C67" s="795"/>
      <c r="D67" s="795"/>
      <c r="E67" s="795"/>
      <c r="F67" s="795"/>
      <c r="G67" s="795"/>
      <c r="H67" s="795"/>
      <c r="I67" s="795"/>
      <c r="J67" s="795"/>
      <c r="K67" s="795"/>
      <c r="L67" s="795"/>
      <c r="M67" s="795"/>
      <c r="N67" s="795"/>
      <c r="O67" s="795"/>
      <c r="P67" s="796"/>
      <c r="Q67" s="50"/>
      <c r="R67" s="50"/>
      <c r="S67" s="77"/>
      <c r="T67" s="77"/>
      <c r="U67" s="77"/>
      <c r="V67" s="77"/>
      <c r="W67" s="77"/>
      <c r="X67" s="77"/>
      <c r="Y67" s="77"/>
      <c r="Z67" s="77"/>
      <c r="AA67" s="77"/>
      <c r="AB67" s="77"/>
      <c r="AC67" s="77"/>
      <c r="AD67" s="77"/>
      <c r="AE67" s="77"/>
      <c r="AF67" s="77"/>
      <c r="AG67" s="77"/>
    </row>
    <row r="68" spans="1:47">
      <c r="A68" s="50"/>
      <c r="B68" s="797"/>
      <c r="C68" s="798"/>
      <c r="D68" s="798"/>
      <c r="E68" s="798"/>
      <c r="F68" s="798"/>
      <c r="G68" s="798"/>
      <c r="H68" s="798"/>
      <c r="I68" s="798"/>
      <c r="J68" s="798"/>
      <c r="K68" s="798"/>
      <c r="L68" s="798"/>
      <c r="M68" s="798"/>
      <c r="N68" s="798"/>
      <c r="O68" s="798"/>
      <c r="P68" s="799"/>
      <c r="Q68" s="50"/>
      <c r="R68" s="50"/>
      <c r="S68" s="77"/>
      <c r="T68" s="77"/>
      <c r="U68" s="77"/>
      <c r="V68" s="77"/>
      <c r="W68" s="77"/>
      <c r="X68" s="77"/>
      <c r="Y68" s="77"/>
      <c r="Z68" s="77"/>
      <c r="AA68" s="77"/>
      <c r="AB68" s="77"/>
      <c r="AC68" s="77"/>
      <c r="AD68" s="77"/>
      <c r="AE68" s="77"/>
      <c r="AF68" s="77"/>
      <c r="AG68" s="77"/>
    </row>
    <row r="69" spans="1:47">
      <c r="A69" s="50"/>
      <c r="B69" s="50"/>
      <c r="C69" s="50"/>
      <c r="D69" s="50"/>
      <c r="E69" s="50"/>
      <c r="F69" s="50"/>
      <c r="G69" s="50"/>
      <c r="H69" s="50"/>
      <c r="I69" s="50"/>
      <c r="J69" s="50"/>
      <c r="K69" s="50"/>
      <c r="L69" s="50"/>
      <c r="M69" s="50"/>
      <c r="N69" s="50"/>
      <c r="O69" s="50"/>
      <c r="P69" s="50"/>
      <c r="Q69" s="50"/>
      <c r="R69" s="50"/>
      <c r="S69" s="77"/>
      <c r="T69" s="77"/>
      <c r="U69" s="77"/>
      <c r="V69" s="77"/>
      <c r="W69" s="77"/>
      <c r="X69" s="77"/>
      <c r="Y69" s="77"/>
      <c r="Z69" s="77"/>
      <c r="AA69" s="77"/>
      <c r="AB69" s="77"/>
      <c r="AC69" s="77"/>
      <c r="AD69" s="77"/>
      <c r="AE69" s="77"/>
      <c r="AF69" s="77"/>
      <c r="AG69" s="77"/>
    </row>
    <row r="70" spans="1:47">
      <c r="A70" s="50"/>
      <c r="B70" s="50"/>
      <c r="C70" s="50"/>
      <c r="D70" s="50"/>
      <c r="E70" s="50"/>
      <c r="F70" s="50"/>
      <c r="G70" s="50"/>
      <c r="H70" s="50"/>
      <c r="I70" s="50"/>
      <c r="J70" s="50"/>
      <c r="K70" s="50"/>
      <c r="L70" s="50"/>
      <c r="M70" s="50"/>
      <c r="N70" s="50"/>
      <c r="O70" s="50"/>
      <c r="P70" s="50"/>
      <c r="Q70" s="50"/>
      <c r="R70" s="50"/>
      <c r="S70" s="77"/>
      <c r="T70" s="77"/>
      <c r="U70" s="77"/>
      <c r="V70" s="77"/>
      <c r="W70" s="77"/>
      <c r="X70" s="77"/>
      <c r="Y70" s="77"/>
      <c r="Z70" s="77"/>
      <c r="AA70" s="77"/>
      <c r="AB70" s="77"/>
      <c r="AC70" s="77"/>
      <c r="AD70" s="77"/>
      <c r="AE70" s="77"/>
      <c r="AF70" s="77"/>
      <c r="AG70" s="77"/>
    </row>
    <row r="71" spans="1:47">
      <c r="A71" s="50"/>
      <c r="B71" s="50"/>
      <c r="C71" s="50"/>
      <c r="D71" s="50"/>
      <c r="E71" s="50"/>
      <c r="F71" s="50"/>
      <c r="G71" s="50"/>
      <c r="H71" s="50"/>
      <c r="I71" s="50"/>
      <c r="J71" s="50"/>
      <c r="K71" s="50"/>
      <c r="L71" s="50"/>
      <c r="M71" s="50"/>
      <c r="N71" s="50"/>
      <c r="O71" s="50"/>
      <c r="P71" s="50"/>
      <c r="Q71" s="50"/>
      <c r="R71" s="50"/>
      <c r="W71" s="77"/>
      <c r="X71" s="77"/>
      <c r="AC71" s="77"/>
      <c r="AD71" s="77"/>
      <c r="AE71" s="77"/>
      <c r="AF71" s="77"/>
      <c r="AG71" s="77"/>
    </row>
    <row r="72" spans="1:47" ht="15.5">
      <c r="A72" s="24"/>
      <c r="B72" s="651" t="s">
        <v>487</v>
      </c>
      <c r="C72" s="651"/>
      <c r="D72" s="651"/>
      <c r="E72" s="651"/>
      <c r="F72" s="651"/>
      <c r="G72" s="651"/>
      <c r="H72" s="651"/>
      <c r="I72" s="651"/>
      <c r="J72" s="651"/>
      <c r="K72" s="651"/>
      <c r="L72" s="651"/>
      <c r="M72" s="651"/>
      <c r="N72" s="651"/>
      <c r="O72" s="651"/>
      <c r="P72" s="651"/>
      <c r="Q72" s="651"/>
      <c r="R72" s="651"/>
      <c r="S72" s="651"/>
      <c r="T72" s="40"/>
      <c r="U72" s="78"/>
      <c r="V72" s="78"/>
      <c r="W72" s="78"/>
      <c r="X72" s="79"/>
      <c r="Y72" s="77"/>
      <c r="Z72" s="77"/>
      <c r="AA72" s="77"/>
      <c r="AB72" s="77"/>
      <c r="AC72" s="77"/>
      <c r="AD72" s="77"/>
      <c r="AE72" s="77"/>
      <c r="AF72" s="77"/>
      <c r="AG72" s="77"/>
    </row>
    <row r="73" spans="1:47" ht="15.5">
      <c r="A73" s="24"/>
      <c r="B73" s="24"/>
      <c r="C73" s="24"/>
      <c r="D73" s="24"/>
      <c r="E73" s="24"/>
      <c r="F73" s="24"/>
      <c r="G73" s="24"/>
      <c r="H73" s="24"/>
      <c r="I73" s="24"/>
      <c r="J73" s="24"/>
      <c r="K73" s="24"/>
      <c r="L73" s="24"/>
      <c r="M73" s="24"/>
      <c r="N73" s="24"/>
      <c r="O73" s="24"/>
      <c r="P73" s="24"/>
      <c r="Q73" s="24"/>
      <c r="R73" s="24"/>
      <c r="S73" s="40"/>
      <c r="T73" s="40"/>
      <c r="U73" s="78"/>
      <c r="V73" s="78"/>
      <c r="W73" s="78"/>
      <c r="X73" s="79"/>
      <c r="Y73" s="77"/>
      <c r="Z73" s="77"/>
      <c r="AA73" s="77"/>
      <c r="AB73" s="77"/>
      <c r="AC73" s="77"/>
      <c r="AD73" s="77"/>
      <c r="AE73" s="77"/>
      <c r="AF73" s="77"/>
      <c r="AG73" s="77"/>
    </row>
    <row r="74" spans="1:47" ht="15.5">
      <c r="A74" s="24"/>
      <c r="B74" s="978" t="s">
        <v>537</v>
      </c>
      <c r="C74" s="978"/>
      <c r="D74" s="978"/>
      <c r="E74" s="978"/>
      <c r="F74" s="978"/>
      <c r="G74" s="978"/>
      <c r="H74" s="978"/>
      <c r="I74" s="978"/>
      <c r="J74" s="978"/>
      <c r="K74" s="978"/>
      <c r="L74" s="978"/>
      <c r="M74" s="978"/>
      <c r="N74" s="978"/>
      <c r="O74" s="978"/>
      <c r="P74" s="978"/>
      <c r="Q74" s="978"/>
      <c r="R74" s="978"/>
      <c r="S74" s="978"/>
      <c r="T74" s="40"/>
      <c r="U74" s="78"/>
      <c r="V74" s="78"/>
      <c r="W74" s="78"/>
      <c r="X74" s="79"/>
      <c r="Y74" s="77"/>
      <c r="Z74" s="77"/>
      <c r="AA74" s="77"/>
      <c r="AB74" s="77"/>
      <c r="AC74" s="77"/>
      <c r="AD74" s="77"/>
      <c r="AE74" s="77"/>
      <c r="AF74" s="77"/>
      <c r="AG74" s="77"/>
    </row>
    <row r="75" spans="1:47" ht="15.5">
      <c r="A75" s="40"/>
      <c r="B75" s="40"/>
      <c r="C75" s="40"/>
      <c r="D75" s="40"/>
      <c r="E75" s="40"/>
      <c r="F75" s="40"/>
      <c r="G75" s="40"/>
      <c r="H75" s="40"/>
      <c r="I75" s="40"/>
      <c r="J75" s="40"/>
      <c r="K75" s="40"/>
      <c r="L75" s="40"/>
      <c r="M75" s="40"/>
      <c r="N75" s="40"/>
      <c r="O75" s="40"/>
      <c r="P75" s="40"/>
      <c r="Q75" s="40"/>
      <c r="R75" s="40"/>
      <c r="S75" s="40"/>
      <c r="T75" s="40"/>
      <c r="U75" s="78"/>
      <c r="V75" s="78"/>
      <c r="W75" s="78"/>
      <c r="X75" s="79"/>
      <c r="Y75" s="77"/>
      <c r="Z75" s="77"/>
      <c r="AA75" s="77"/>
      <c r="AB75" s="77"/>
      <c r="AC75" s="77"/>
      <c r="AD75" s="77"/>
      <c r="AE75" s="77"/>
      <c r="AF75" s="77"/>
      <c r="AG75" s="77"/>
      <c r="AK75" s="50"/>
      <c r="AL75" s="50"/>
      <c r="AM75" s="50"/>
      <c r="AN75" s="50"/>
      <c r="AO75" s="50"/>
      <c r="AP75" s="50"/>
      <c r="AQ75" s="50"/>
      <c r="AR75" s="50"/>
      <c r="AS75" s="50"/>
      <c r="AT75" s="50"/>
      <c r="AU75" s="50"/>
    </row>
    <row r="76" spans="1:47" ht="15.65" customHeight="1">
      <c r="A76" s="40"/>
      <c r="B76" s="824" t="s">
        <v>559</v>
      </c>
      <c r="C76" s="824"/>
      <c r="D76" s="824"/>
      <c r="E76" s="824"/>
      <c r="F76" s="824"/>
      <c r="G76" s="824"/>
      <c r="H76" s="824"/>
      <c r="I76" s="824"/>
      <c r="J76" s="824"/>
      <c r="K76" s="824"/>
      <c r="L76" s="824"/>
      <c r="M76" s="824"/>
      <c r="N76" s="824"/>
      <c r="O76" s="824"/>
      <c r="P76" s="824"/>
      <c r="Q76" s="824"/>
      <c r="R76" s="824"/>
      <c r="S76" s="824"/>
      <c r="U76" s="77"/>
      <c r="V76" s="77"/>
      <c r="W76" s="77"/>
      <c r="X76" s="79"/>
      <c r="Y76" s="77"/>
      <c r="Z76" s="77"/>
      <c r="AA76" s="77"/>
      <c r="AB76" s="77"/>
      <c r="AC76" s="77"/>
      <c r="AD76" s="77"/>
      <c r="AE76" s="77"/>
      <c r="AF76" s="77"/>
      <c r="AG76" s="77"/>
      <c r="AK76" s="50"/>
      <c r="AL76" s="50"/>
      <c r="AM76" s="50"/>
      <c r="AN76" s="50"/>
      <c r="AO76" s="50"/>
      <c r="AP76" s="50"/>
      <c r="AQ76" s="50"/>
      <c r="AR76" s="50"/>
      <c r="AS76" s="50"/>
      <c r="AT76" s="50"/>
      <c r="AU76" s="50"/>
    </row>
    <row r="77" spans="1:47" ht="15.65" customHeight="1">
      <c r="A77" s="40"/>
      <c r="B77" s="824"/>
      <c r="C77" s="824"/>
      <c r="D77" s="824"/>
      <c r="E77" s="824"/>
      <c r="F77" s="824"/>
      <c r="G77" s="824"/>
      <c r="H77" s="824"/>
      <c r="I77" s="824"/>
      <c r="J77" s="824"/>
      <c r="K77" s="824"/>
      <c r="L77" s="824"/>
      <c r="M77" s="824"/>
      <c r="N77" s="824"/>
      <c r="O77" s="824"/>
      <c r="P77" s="824"/>
      <c r="Q77" s="824"/>
      <c r="R77" s="824"/>
      <c r="S77" s="824"/>
      <c r="U77" s="77"/>
      <c r="V77" s="77"/>
      <c r="W77" s="77"/>
      <c r="X77" s="79"/>
      <c r="Y77" s="77"/>
      <c r="Z77" s="77"/>
      <c r="AA77" s="77"/>
      <c r="AB77" s="77"/>
      <c r="AC77" s="77"/>
      <c r="AD77" s="77"/>
      <c r="AE77" s="77"/>
      <c r="AF77" s="77"/>
      <c r="AG77" s="77"/>
      <c r="AK77" s="50"/>
      <c r="AL77" s="50"/>
      <c r="AM77" s="50"/>
      <c r="AN77" s="50"/>
      <c r="AO77" s="50"/>
      <c r="AP77" s="50"/>
      <c r="AQ77" s="50"/>
      <c r="AR77" s="50"/>
      <c r="AS77" s="50"/>
      <c r="AT77" s="50"/>
      <c r="AU77" s="50"/>
    </row>
    <row r="78" spans="1:47" ht="15.5">
      <c r="A78" s="40"/>
      <c r="B78" s="824"/>
      <c r="C78" s="824"/>
      <c r="D78" s="824"/>
      <c r="E78" s="824"/>
      <c r="F78" s="824"/>
      <c r="G78" s="824"/>
      <c r="H78" s="824"/>
      <c r="I78" s="824"/>
      <c r="J78" s="824"/>
      <c r="K78" s="824"/>
      <c r="L78" s="824"/>
      <c r="M78" s="824"/>
      <c r="N78" s="824"/>
      <c r="O78" s="824"/>
      <c r="P78" s="824"/>
      <c r="Q78" s="824"/>
      <c r="R78" s="824"/>
      <c r="S78" s="824"/>
      <c r="U78" s="77"/>
      <c r="V78" s="77"/>
      <c r="W78" s="77"/>
      <c r="X78" s="79"/>
      <c r="Y78" s="77"/>
      <c r="Z78" s="77"/>
      <c r="AA78" s="77"/>
      <c r="AB78" s="77"/>
      <c r="AC78" s="77"/>
      <c r="AD78" s="77"/>
      <c r="AE78" s="77"/>
      <c r="AF78" s="77"/>
      <c r="AG78" s="77"/>
      <c r="AK78" s="50"/>
      <c r="AL78" s="50"/>
      <c r="AM78" s="50"/>
      <c r="AN78" s="50"/>
      <c r="AO78" s="50"/>
      <c r="AP78" s="50"/>
      <c r="AQ78" s="50"/>
      <c r="AR78" s="50"/>
      <c r="AS78" s="50"/>
      <c r="AT78" s="50"/>
      <c r="AU78" s="50"/>
    </row>
    <row r="79" spans="1:47" ht="15.5">
      <c r="A79" s="24"/>
      <c r="B79" s="24"/>
      <c r="C79" s="24"/>
      <c r="D79" s="24"/>
      <c r="E79" s="24"/>
      <c r="F79" s="24"/>
      <c r="G79" s="24"/>
      <c r="H79" s="24"/>
      <c r="I79" s="24"/>
      <c r="J79" s="24"/>
      <c r="K79" s="24"/>
      <c r="L79" s="24"/>
      <c r="M79" s="24"/>
      <c r="N79" s="24"/>
      <c r="O79" s="24"/>
      <c r="P79" s="24"/>
      <c r="Q79" s="24"/>
      <c r="R79" s="24"/>
      <c r="S79" s="40"/>
      <c r="T79" s="40"/>
      <c r="U79" s="78"/>
      <c r="V79" s="78"/>
      <c r="W79" s="78"/>
      <c r="X79" s="79"/>
      <c r="Y79" s="77"/>
      <c r="Z79" s="77"/>
      <c r="AA79" s="77"/>
      <c r="AB79" s="77"/>
      <c r="AC79" s="77"/>
      <c r="AD79" s="77"/>
      <c r="AE79" s="77"/>
      <c r="AF79" s="77"/>
      <c r="AG79" s="77"/>
      <c r="AK79" s="50"/>
      <c r="AL79" s="50"/>
      <c r="AM79" s="50"/>
      <c r="AN79" s="50"/>
      <c r="AO79" s="50"/>
      <c r="AP79" s="50"/>
      <c r="AQ79" s="50"/>
      <c r="AR79" s="50"/>
      <c r="AS79" s="50"/>
      <c r="AT79" s="50"/>
      <c r="AU79" s="50"/>
    </row>
    <row r="80" spans="1:47" ht="14.25" customHeight="1">
      <c r="A80" s="22"/>
      <c r="B80" s="1040" t="s">
        <v>555</v>
      </c>
      <c r="C80" s="979"/>
      <c r="D80" s="979"/>
      <c r="E80" s="1070" t="s">
        <v>134</v>
      </c>
      <c r="F80" s="1072" t="s">
        <v>560</v>
      </c>
      <c r="G80" s="971" t="s">
        <v>491</v>
      </c>
      <c r="H80" s="972"/>
      <c r="I80" s="972"/>
      <c r="J80" s="972"/>
      <c r="K80" s="972"/>
      <c r="L80" s="972"/>
      <c r="M80" s="972"/>
      <c r="N80" s="972"/>
      <c r="O80" s="972"/>
      <c r="P80" s="972"/>
      <c r="Q80" s="972"/>
      <c r="R80" s="973"/>
      <c r="U80" s="77"/>
      <c r="V80" s="77"/>
      <c r="W80" s="77"/>
      <c r="X80" s="77"/>
      <c r="Y80" s="77"/>
      <c r="Z80" s="77"/>
      <c r="AA80" s="77"/>
      <c r="AB80" s="77"/>
      <c r="AC80" s="77"/>
      <c r="AD80" s="77"/>
      <c r="AE80" s="77"/>
      <c r="AF80" s="77"/>
      <c r="AG80" s="77"/>
      <c r="AT80" s="50"/>
      <c r="AU80" s="50"/>
    </row>
    <row r="81" spans="1:47" ht="14.25" customHeight="1">
      <c r="A81" s="22"/>
      <c r="B81" s="1069"/>
      <c r="C81" s="725"/>
      <c r="D81" s="725"/>
      <c r="E81" s="1004"/>
      <c r="F81" s="1072"/>
      <c r="G81" s="974"/>
      <c r="H81" s="975"/>
      <c r="I81" s="975"/>
      <c r="J81" s="975"/>
      <c r="K81" s="975"/>
      <c r="L81" s="975"/>
      <c r="M81" s="975"/>
      <c r="N81" s="975"/>
      <c r="O81" s="975"/>
      <c r="P81" s="975"/>
      <c r="Q81" s="975"/>
      <c r="R81" s="976"/>
      <c r="U81" s="77"/>
      <c r="V81" s="77"/>
      <c r="W81" s="77"/>
      <c r="X81" s="77"/>
      <c r="Y81" s="77"/>
      <c r="Z81" s="77"/>
      <c r="AA81" s="77"/>
      <c r="AB81" s="77"/>
      <c r="AC81" s="77"/>
      <c r="AD81" s="77"/>
      <c r="AE81" s="77"/>
      <c r="AF81" s="77"/>
      <c r="AG81" s="77"/>
      <c r="AT81" s="50"/>
      <c r="AU81" s="50"/>
    </row>
    <row r="82" spans="1:47" ht="14.25" customHeight="1">
      <c r="A82" s="22"/>
      <c r="B82" s="1042"/>
      <c r="C82" s="726"/>
      <c r="D82" s="726"/>
      <c r="E82" s="1071"/>
      <c r="F82" s="1072"/>
      <c r="G82" s="81">
        <f>Calc!$J$6</f>
        <v>2021</v>
      </c>
      <c r="H82" s="81">
        <f>Calc!$J$7</f>
        <v>2022</v>
      </c>
      <c r="I82" s="81">
        <f>Calc!$J$8</f>
        <v>2023</v>
      </c>
      <c r="J82" s="81">
        <f>Calc!$J$9</f>
        <v>2024</v>
      </c>
      <c r="K82" s="81">
        <f>Calc!$J$10</f>
        <v>2025</v>
      </c>
      <c r="L82" s="81" t="str">
        <f>Calc!$J$11</f>
        <v/>
      </c>
      <c r="M82" s="81" t="str">
        <f>Calc!$J$12</f>
        <v/>
      </c>
      <c r="N82" s="81" t="str">
        <f>Calc!$J$13</f>
        <v/>
      </c>
      <c r="O82" s="81" t="str">
        <f>Calc!$J$14</f>
        <v/>
      </c>
      <c r="P82" s="81" t="str">
        <f>Calc!$J$15</f>
        <v/>
      </c>
      <c r="Q82" s="81" t="str">
        <f>Calc!$J$16</f>
        <v/>
      </c>
      <c r="R82" s="81" t="str">
        <f>Calc!$J$17</f>
        <v/>
      </c>
      <c r="U82" s="77"/>
      <c r="V82" s="77"/>
      <c r="W82" s="77"/>
      <c r="X82" s="77"/>
      <c r="Y82" s="77"/>
      <c r="Z82" s="77"/>
      <c r="AA82" s="77"/>
      <c r="AB82" s="77"/>
      <c r="AC82" s="77"/>
      <c r="AD82" s="77"/>
      <c r="AE82" s="77"/>
      <c r="AF82" s="77"/>
      <c r="AG82" s="77"/>
      <c r="AT82" s="50"/>
      <c r="AU82" s="50"/>
    </row>
    <row r="83" spans="1:47">
      <c r="A83" s="22"/>
      <c r="B83" s="1042"/>
      <c r="C83" s="726"/>
      <c r="D83" s="726"/>
      <c r="E83" s="1071"/>
      <c r="F83" s="1072"/>
      <c r="G83" s="76" t="s">
        <v>232</v>
      </c>
      <c r="H83" s="74" t="s">
        <v>233</v>
      </c>
      <c r="I83" s="74" t="s">
        <v>234</v>
      </c>
      <c r="J83" s="74" t="s">
        <v>235</v>
      </c>
      <c r="K83" s="74" t="s">
        <v>236</v>
      </c>
      <c r="L83" s="74" t="s">
        <v>237</v>
      </c>
      <c r="M83" s="74" t="s">
        <v>238</v>
      </c>
      <c r="N83" s="74" t="s">
        <v>239</v>
      </c>
      <c r="O83" s="74" t="s">
        <v>240</v>
      </c>
      <c r="P83" s="74" t="s">
        <v>241</v>
      </c>
      <c r="Q83" s="74" t="s">
        <v>242</v>
      </c>
      <c r="R83" s="74" t="s">
        <v>243</v>
      </c>
      <c r="U83" s="77"/>
      <c r="V83" s="77"/>
      <c r="W83" s="77"/>
      <c r="X83" s="77"/>
      <c r="Y83" s="77"/>
      <c r="Z83" s="77"/>
      <c r="AA83" s="77"/>
      <c r="AB83" s="77"/>
      <c r="AC83" s="77"/>
      <c r="AD83" s="77"/>
      <c r="AE83" s="77"/>
      <c r="AF83" s="77"/>
      <c r="AG83" s="77"/>
      <c r="AT83" s="50"/>
      <c r="AU83" s="50"/>
    </row>
    <row r="84" spans="1:47" ht="14.25" customHeight="1">
      <c r="A84" s="22"/>
      <c r="B84" s="1055" t="s">
        <v>561</v>
      </c>
      <c r="C84" s="679"/>
      <c r="D84" s="1014"/>
      <c r="E84" s="1053" t="s">
        <v>291</v>
      </c>
      <c r="F84" s="1038">
        <v>0</v>
      </c>
      <c r="G84" s="1051">
        <v>0</v>
      </c>
      <c r="H84" s="1051">
        <v>0</v>
      </c>
      <c r="I84" s="1051">
        <v>0</v>
      </c>
      <c r="J84" s="1051">
        <v>0</v>
      </c>
      <c r="K84" s="1051">
        <v>0</v>
      </c>
      <c r="L84" s="1051">
        <v>0</v>
      </c>
      <c r="M84" s="1051">
        <v>0</v>
      </c>
      <c r="N84" s="1051">
        <v>0</v>
      </c>
      <c r="O84" s="1051">
        <v>0</v>
      </c>
      <c r="P84" s="1051">
        <v>0</v>
      </c>
      <c r="Q84" s="1051">
        <v>0</v>
      </c>
      <c r="R84" s="1051">
        <v>0</v>
      </c>
      <c r="U84" s="77"/>
      <c r="V84" s="77"/>
      <c r="W84" s="77"/>
      <c r="X84" s="77"/>
      <c r="Y84" s="77"/>
      <c r="Z84" s="77"/>
      <c r="AA84" s="77"/>
      <c r="AB84" s="77"/>
      <c r="AC84" s="77"/>
      <c r="AD84" s="77"/>
      <c r="AE84" s="77"/>
      <c r="AF84" s="77"/>
      <c r="AG84" s="77"/>
      <c r="AT84" s="50"/>
      <c r="AU84" s="50"/>
    </row>
    <row r="85" spans="1:47" ht="14.25" customHeight="1">
      <c r="A85" s="22"/>
      <c r="B85" s="1056"/>
      <c r="C85" s="1057"/>
      <c r="D85" s="1058"/>
      <c r="E85" s="1059"/>
      <c r="F85" s="1039"/>
      <c r="G85" s="1052"/>
      <c r="H85" s="1052"/>
      <c r="I85" s="1052"/>
      <c r="J85" s="1052"/>
      <c r="K85" s="1052"/>
      <c r="L85" s="1052"/>
      <c r="M85" s="1052"/>
      <c r="N85" s="1052"/>
      <c r="O85" s="1052"/>
      <c r="P85" s="1052"/>
      <c r="Q85" s="1052"/>
      <c r="R85" s="1052"/>
      <c r="U85" s="77"/>
      <c r="V85" s="77"/>
      <c r="W85" s="77"/>
      <c r="X85" s="77"/>
      <c r="Y85" s="77"/>
      <c r="Z85" s="77"/>
      <c r="AA85" s="77"/>
      <c r="AB85" s="77"/>
      <c r="AC85" s="77"/>
      <c r="AD85" s="77"/>
      <c r="AE85" s="77"/>
      <c r="AF85" s="77"/>
      <c r="AG85" s="77"/>
      <c r="AT85" s="50"/>
      <c r="AU85" s="50"/>
    </row>
    <row r="86" spans="1:47" ht="14.25" customHeight="1">
      <c r="A86" s="22"/>
      <c r="B86" s="228"/>
      <c r="C86" s="228"/>
      <c r="D86" s="228"/>
      <c r="E86" s="73"/>
      <c r="F86" s="28"/>
      <c r="G86" s="28"/>
      <c r="H86" s="28"/>
      <c r="I86" s="28"/>
      <c r="J86" s="28"/>
      <c r="K86" s="28"/>
      <c r="L86" s="28"/>
      <c r="M86" s="28"/>
      <c r="N86" s="28"/>
      <c r="O86" s="28"/>
      <c r="P86" s="28"/>
      <c r="Q86" s="28"/>
      <c r="R86" s="28"/>
      <c r="S86" s="28"/>
      <c r="U86" s="77"/>
      <c r="V86" s="77"/>
      <c r="W86" s="77"/>
      <c r="X86" s="77"/>
      <c r="Y86" s="77"/>
      <c r="Z86" s="77"/>
      <c r="AA86" s="77"/>
      <c r="AB86" s="77"/>
      <c r="AC86" s="77"/>
      <c r="AD86" s="77"/>
      <c r="AE86" s="77"/>
      <c r="AF86" s="77"/>
      <c r="AG86" s="77"/>
      <c r="AT86" s="50"/>
      <c r="AU86" s="50"/>
    </row>
    <row r="87" spans="1:47">
      <c r="A87" s="22"/>
      <c r="B87" s="27"/>
      <c r="C87" s="27"/>
      <c r="D87" s="27"/>
      <c r="E87" s="27"/>
      <c r="F87" s="27"/>
      <c r="G87" s="27"/>
      <c r="H87" s="27"/>
      <c r="I87" s="27"/>
      <c r="J87" s="27"/>
      <c r="K87" s="27"/>
      <c r="L87" s="27"/>
      <c r="M87" s="27"/>
      <c r="N87" s="27"/>
      <c r="O87" s="27"/>
      <c r="P87" s="27"/>
      <c r="Q87" s="22"/>
      <c r="R87" s="22"/>
      <c r="S87" s="28"/>
      <c r="T87" s="28"/>
      <c r="U87" s="22"/>
      <c r="V87" s="22"/>
      <c r="W87" s="22"/>
      <c r="X87" s="22"/>
      <c r="Y87" s="77"/>
      <c r="Z87" s="77"/>
      <c r="AA87" s="77"/>
      <c r="AB87" s="77"/>
      <c r="AC87" s="77"/>
      <c r="AD87" s="77"/>
      <c r="AE87" s="77"/>
      <c r="AF87" s="77"/>
      <c r="AG87" s="77"/>
    </row>
    <row r="88" spans="1:47">
      <c r="A88" s="22"/>
      <c r="B88" s="27"/>
      <c r="C88" s="27"/>
      <c r="D88" s="27"/>
      <c r="E88" s="27"/>
      <c r="F88" s="27"/>
      <c r="G88" s="27"/>
      <c r="H88" s="27"/>
      <c r="I88" s="27"/>
      <c r="J88" s="27"/>
      <c r="K88" s="27"/>
      <c r="L88" s="27"/>
      <c r="M88" s="27"/>
      <c r="N88" s="27"/>
      <c r="O88" s="27"/>
      <c r="P88" s="27"/>
      <c r="Q88" s="22"/>
      <c r="R88" s="22"/>
      <c r="S88" s="28"/>
      <c r="T88" s="28"/>
      <c r="U88" s="22"/>
      <c r="V88" s="22"/>
      <c r="W88" s="22"/>
      <c r="X88" s="22"/>
      <c r="Y88" s="77"/>
      <c r="Z88" s="77"/>
      <c r="AA88" s="77"/>
      <c r="AB88" s="77"/>
      <c r="AC88" s="77"/>
      <c r="AD88" s="77"/>
      <c r="AE88" s="77"/>
      <c r="AF88" s="77"/>
      <c r="AG88" s="77"/>
    </row>
    <row r="89" spans="1:47">
      <c r="A89" s="22"/>
      <c r="B89" s="978" t="s">
        <v>492</v>
      </c>
      <c r="C89" s="978"/>
      <c r="D89" s="978"/>
      <c r="E89" s="978"/>
      <c r="F89" s="978"/>
      <c r="G89" s="978"/>
      <c r="H89" s="978"/>
      <c r="I89" s="978"/>
      <c r="J89" s="978"/>
      <c r="K89" s="978"/>
      <c r="L89" s="978"/>
      <c r="M89" s="978"/>
      <c r="N89" s="978"/>
      <c r="O89" s="978"/>
      <c r="P89" s="978"/>
      <c r="Q89" s="978"/>
      <c r="R89" s="978"/>
      <c r="S89" s="978"/>
      <c r="T89" s="28"/>
      <c r="U89" s="22"/>
      <c r="V89" s="22"/>
      <c r="W89" s="22"/>
      <c r="X89" s="22"/>
      <c r="Y89" s="77"/>
      <c r="Z89" s="77"/>
      <c r="AA89" s="77"/>
      <c r="AB89" s="77"/>
      <c r="AC89" s="77"/>
      <c r="AD89" s="77"/>
      <c r="AE89" s="77"/>
      <c r="AF89" s="77"/>
      <c r="AG89" s="77"/>
    </row>
    <row r="90" spans="1:47">
      <c r="A90" s="22"/>
      <c r="B90" s="27"/>
      <c r="C90" s="27"/>
      <c r="D90" s="27"/>
      <c r="E90" s="27"/>
      <c r="F90" s="27"/>
      <c r="G90" s="27"/>
      <c r="H90" s="27"/>
      <c r="I90" s="27"/>
      <c r="J90" s="27"/>
      <c r="K90" s="27"/>
      <c r="L90" s="27"/>
      <c r="M90" s="27"/>
      <c r="N90" s="27"/>
      <c r="O90" s="27"/>
      <c r="P90" s="27"/>
      <c r="Q90" s="22"/>
      <c r="R90" s="22"/>
      <c r="S90" s="28"/>
      <c r="T90" s="28"/>
      <c r="U90" s="22"/>
      <c r="V90" s="22"/>
      <c r="W90" s="22"/>
      <c r="X90" s="22"/>
      <c r="Y90" s="77"/>
      <c r="Z90" s="77"/>
      <c r="AA90" s="77"/>
      <c r="AB90" s="77"/>
      <c r="AC90" s="77"/>
      <c r="AD90" s="77"/>
      <c r="AE90" s="77"/>
      <c r="AF90" s="77"/>
      <c r="AG90" s="77"/>
    </row>
    <row r="91" spans="1:47" ht="14.25" customHeight="1">
      <c r="A91" s="22"/>
      <c r="B91" s="824" t="s">
        <v>562</v>
      </c>
      <c r="C91" s="824"/>
      <c r="D91" s="824"/>
      <c r="E91" s="824"/>
      <c r="F91" s="824"/>
      <c r="G91" s="824"/>
      <c r="H91" s="824"/>
      <c r="I91" s="824"/>
      <c r="J91" s="824"/>
      <c r="K91" s="824"/>
      <c r="L91" s="824"/>
      <c r="M91" s="824"/>
      <c r="N91" s="824"/>
      <c r="O91" s="824"/>
      <c r="P91" s="824"/>
      <c r="Q91" s="22"/>
      <c r="R91" s="22"/>
      <c r="S91" s="28"/>
      <c r="T91" s="28"/>
      <c r="U91" s="22"/>
      <c r="V91" s="22"/>
      <c r="W91" s="22"/>
      <c r="X91" s="22"/>
      <c r="Y91" s="77"/>
      <c r="Z91" s="77"/>
      <c r="AA91" s="77"/>
      <c r="AB91" s="77"/>
      <c r="AC91" s="77"/>
      <c r="AD91" s="77"/>
      <c r="AE91" s="77"/>
      <c r="AF91" s="77"/>
      <c r="AG91" s="77"/>
    </row>
    <row r="92" spans="1:47" ht="14.25" customHeight="1">
      <c r="A92" s="22"/>
      <c r="B92" s="50"/>
      <c r="C92" s="50"/>
      <c r="D92" s="50"/>
      <c r="E92" s="50"/>
      <c r="F92" s="50"/>
      <c r="G92" s="31"/>
      <c r="H92" s="31"/>
      <c r="I92" s="31"/>
      <c r="J92" s="31"/>
      <c r="K92" s="31"/>
      <c r="L92" s="31"/>
      <c r="M92" s="31"/>
      <c r="N92" s="31"/>
      <c r="O92" s="31"/>
      <c r="P92" s="31"/>
      <c r="Q92" s="50"/>
      <c r="R92" s="50"/>
      <c r="U92" s="77"/>
      <c r="V92" s="77"/>
      <c r="W92" s="77"/>
      <c r="X92" s="77"/>
      <c r="Y92" s="77"/>
      <c r="Z92" s="77"/>
      <c r="AA92" s="77"/>
      <c r="AB92" s="77"/>
      <c r="AC92" s="77"/>
      <c r="AD92" s="77"/>
      <c r="AE92" s="77"/>
      <c r="AF92" s="77"/>
      <c r="AG92" s="77"/>
    </row>
    <row r="93" spans="1:47" ht="15" customHeight="1">
      <c r="A93" s="22"/>
      <c r="B93" s="1046" t="s">
        <v>563</v>
      </c>
      <c r="C93" s="979"/>
      <c r="D93" s="979"/>
      <c r="E93" s="980" t="s">
        <v>134</v>
      </c>
      <c r="F93" s="979" t="s">
        <v>560</v>
      </c>
      <c r="G93" s="971" t="s">
        <v>491</v>
      </c>
      <c r="H93" s="972"/>
      <c r="I93" s="972"/>
      <c r="J93" s="972"/>
      <c r="K93" s="972"/>
      <c r="L93" s="972"/>
      <c r="M93" s="972"/>
      <c r="N93" s="972"/>
      <c r="O93" s="972"/>
      <c r="P93" s="972"/>
      <c r="Q93" s="972"/>
      <c r="R93" s="973"/>
      <c r="S93" s="41"/>
      <c r="T93" s="1047" t="s">
        <v>545</v>
      </c>
      <c r="U93" s="1047"/>
      <c r="V93" s="1047"/>
      <c r="W93" s="1047"/>
      <c r="X93" s="77"/>
      <c r="Y93" s="77"/>
      <c r="Z93" s="77"/>
      <c r="AA93" s="77"/>
      <c r="AB93" s="77"/>
      <c r="AC93" s="77"/>
      <c r="AD93" s="77"/>
      <c r="AE93" s="77"/>
      <c r="AF93" s="77"/>
      <c r="AG93" s="77"/>
      <c r="AK93" s="50"/>
      <c r="AL93" s="50"/>
      <c r="AM93" s="50"/>
      <c r="AN93" s="50"/>
      <c r="AO93" s="50"/>
      <c r="AP93" s="50"/>
      <c r="AQ93" s="50"/>
      <c r="AR93" s="50"/>
      <c r="AS93" s="50"/>
      <c r="AT93" s="50"/>
      <c r="AU93" s="50"/>
    </row>
    <row r="94" spans="1:47" ht="15" customHeight="1">
      <c r="A94" s="22"/>
      <c r="B94" s="1041"/>
      <c r="C94" s="726"/>
      <c r="D94" s="726"/>
      <c r="E94" s="981"/>
      <c r="F94" s="726"/>
      <c r="G94" s="974"/>
      <c r="H94" s="975"/>
      <c r="I94" s="975"/>
      <c r="J94" s="975"/>
      <c r="K94" s="975"/>
      <c r="L94" s="975"/>
      <c r="M94" s="975"/>
      <c r="N94" s="975"/>
      <c r="O94" s="975"/>
      <c r="P94" s="975"/>
      <c r="Q94" s="975"/>
      <c r="R94" s="976"/>
      <c r="S94" s="41"/>
      <c r="T94" s="1047"/>
      <c r="U94" s="1047"/>
      <c r="V94" s="1047"/>
      <c r="W94" s="1047"/>
      <c r="X94" s="77"/>
      <c r="Y94" s="77"/>
      <c r="Z94" s="77"/>
      <c r="AA94" s="77"/>
      <c r="AB94" s="77"/>
      <c r="AC94" s="77"/>
      <c r="AD94" s="77"/>
      <c r="AE94" s="77"/>
      <c r="AF94" s="77"/>
      <c r="AG94" s="77"/>
      <c r="AK94" s="50"/>
      <c r="AL94" s="50"/>
      <c r="AM94" s="50"/>
      <c r="AN94" s="50"/>
      <c r="AO94" s="50"/>
      <c r="AP94" s="50"/>
      <c r="AQ94" s="50"/>
      <c r="AR94" s="50"/>
      <c r="AS94" s="50"/>
      <c r="AT94" s="50"/>
      <c r="AU94" s="50"/>
    </row>
    <row r="95" spans="1:47" ht="15" customHeight="1">
      <c r="A95" s="22"/>
      <c r="B95" s="1041"/>
      <c r="C95" s="726"/>
      <c r="D95" s="726"/>
      <c r="E95" s="981"/>
      <c r="F95" s="1043"/>
      <c r="G95" s="81">
        <f>Calc!$J$6</f>
        <v>2021</v>
      </c>
      <c r="H95" s="81">
        <f>Calc!$J$7</f>
        <v>2022</v>
      </c>
      <c r="I95" s="81">
        <f>Calc!$J$8</f>
        <v>2023</v>
      </c>
      <c r="J95" s="81">
        <f>Calc!$J$9</f>
        <v>2024</v>
      </c>
      <c r="K95" s="81">
        <f>Calc!$J$10</f>
        <v>2025</v>
      </c>
      <c r="L95" s="81" t="str">
        <f>Calc!$J$11</f>
        <v/>
      </c>
      <c r="M95" s="81" t="str">
        <f>Calc!$J$12</f>
        <v/>
      </c>
      <c r="N95" s="81" t="str">
        <f>Calc!$J$13</f>
        <v/>
      </c>
      <c r="O95" s="81" t="str">
        <f>Calc!$J$14</f>
        <v/>
      </c>
      <c r="P95" s="81" t="str">
        <f>Calc!$J$15</f>
        <v/>
      </c>
      <c r="Q95" s="81" t="str">
        <f>Calc!$J$16</f>
        <v/>
      </c>
      <c r="R95" s="81" t="str">
        <f>Calc!$J$17</f>
        <v/>
      </c>
      <c r="S95" s="41"/>
      <c r="T95" s="1047"/>
      <c r="U95" s="1047"/>
      <c r="V95" s="1047"/>
      <c r="W95" s="1047"/>
      <c r="X95" s="77"/>
      <c r="Y95" s="77"/>
      <c r="Z95" s="77"/>
      <c r="AA95" s="77"/>
      <c r="AB95" s="77"/>
      <c r="AC95" s="77"/>
      <c r="AD95" s="77"/>
      <c r="AE95" s="77"/>
      <c r="AK95" s="50"/>
      <c r="AL95" s="50"/>
      <c r="AM95" s="50"/>
      <c r="AN95" s="50"/>
      <c r="AO95" s="50"/>
      <c r="AP95" s="50"/>
      <c r="AQ95" s="50"/>
      <c r="AR95" s="50"/>
      <c r="AS95" s="50"/>
      <c r="AT95" s="50"/>
      <c r="AU95" s="50"/>
    </row>
    <row r="96" spans="1:47" ht="14.25" customHeight="1">
      <c r="A96" s="22"/>
      <c r="B96" s="1042"/>
      <c r="C96" s="726"/>
      <c r="D96" s="726"/>
      <c r="E96" s="981"/>
      <c r="F96" s="1043"/>
      <c r="G96" s="74" t="s">
        <v>232</v>
      </c>
      <c r="H96" s="74" t="s">
        <v>233</v>
      </c>
      <c r="I96" s="74" t="s">
        <v>234</v>
      </c>
      <c r="J96" s="74" t="s">
        <v>235</v>
      </c>
      <c r="K96" s="74" t="s">
        <v>236</v>
      </c>
      <c r="L96" s="74" t="s">
        <v>237</v>
      </c>
      <c r="M96" s="74" t="s">
        <v>238</v>
      </c>
      <c r="N96" s="74" t="s">
        <v>239</v>
      </c>
      <c r="O96" s="74" t="s">
        <v>240</v>
      </c>
      <c r="P96" s="74" t="s">
        <v>241</v>
      </c>
      <c r="Q96" s="74" t="s">
        <v>242</v>
      </c>
      <c r="R96" s="74" t="s">
        <v>243</v>
      </c>
      <c r="T96" s="1047"/>
      <c r="U96" s="1047"/>
      <c r="V96" s="1047"/>
      <c r="W96" s="1047"/>
      <c r="X96" s="77"/>
      <c r="Y96" s="77"/>
      <c r="Z96" s="77"/>
      <c r="AA96" s="77"/>
      <c r="AB96" s="77"/>
      <c r="AC96" s="77"/>
      <c r="AD96" s="77"/>
      <c r="AE96" s="77"/>
      <c r="AK96" s="50"/>
      <c r="AL96" s="50"/>
      <c r="AM96" s="50"/>
      <c r="AN96" s="50"/>
      <c r="AO96" s="50"/>
      <c r="AP96" s="50"/>
      <c r="AQ96" s="50"/>
      <c r="AR96" s="50"/>
      <c r="AS96" s="50"/>
      <c r="AT96" s="50"/>
      <c r="AU96" s="50"/>
    </row>
    <row r="97" spans="1:47" ht="14.25" customHeight="1">
      <c r="A97" s="22"/>
      <c r="B97" s="1044" t="s">
        <v>546</v>
      </c>
      <c r="C97" s="1045"/>
      <c r="D97" s="1045"/>
      <c r="E97" s="969" t="s">
        <v>291</v>
      </c>
      <c r="F97" s="1038">
        <v>0</v>
      </c>
      <c r="G97" s="1051">
        <v>0</v>
      </c>
      <c r="H97" s="1051">
        <v>0</v>
      </c>
      <c r="I97" s="1051">
        <v>0</v>
      </c>
      <c r="J97" s="1051">
        <v>0</v>
      </c>
      <c r="K97" s="1051">
        <v>0</v>
      </c>
      <c r="L97" s="1051">
        <v>0</v>
      </c>
      <c r="M97" s="1051">
        <v>0</v>
      </c>
      <c r="N97" s="1051">
        <v>0</v>
      </c>
      <c r="O97" s="1051">
        <v>0</v>
      </c>
      <c r="P97" s="1051">
        <v>0</v>
      </c>
      <c r="Q97" s="1051">
        <v>0</v>
      </c>
      <c r="R97" s="1051">
        <v>0</v>
      </c>
      <c r="T97" s="1047"/>
      <c r="U97" s="1047"/>
      <c r="V97" s="1047"/>
      <c r="W97" s="1047"/>
      <c r="X97" s="77"/>
      <c r="Y97" s="77"/>
      <c r="Z97" s="77"/>
      <c r="AA97" s="77"/>
      <c r="AB97" s="77"/>
      <c r="AC97" s="77"/>
      <c r="AD97" s="77"/>
      <c r="AE97" s="77"/>
      <c r="AK97" s="50"/>
      <c r="AL97" s="50"/>
      <c r="AM97" s="50"/>
      <c r="AN97" s="50"/>
      <c r="AO97" s="50"/>
      <c r="AP97" s="50"/>
      <c r="AQ97" s="50"/>
      <c r="AR97" s="50"/>
      <c r="AS97" s="50"/>
      <c r="AT97" s="50"/>
      <c r="AU97" s="50"/>
    </row>
    <row r="98" spans="1:47" ht="14.25" customHeight="1">
      <c r="A98" s="22"/>
      <c r="B98" s="1044"/>
      <c r="C98" s="1045"/>
      <c r="D98" s="1045"/>
      <c r="E98" s="969"/>
      <c r="F98" s="1039"/>
      <c r="G98" s="1052"/>
      <c r="H98" s="1052"/>
      <c r="I98" s="1052"/>
      <c r="J98" s="1052"/>
      <c r="K98" s="1052"/>
      <c r="L98" s="1052"/>
      <c r="M98" s="1052"/>
      <c r="N98" s="1052"/>
      <c r="O98" s="1052"/>
      <c r="P98" s="1052"/>
      <c r="Q98" s="1052"/>
      <c r="R98" s="1052"/>
      <c r="T98" s="1047"/>
      <c r="U98" s="1047"/>
      <c r="V98" s="1047"/>
      <c r="W98" s="1047"/>
      <c r="X98" s="77"/>
      <c r="Y98" s="77"/>
      <c r="Z98" s="77"/>
      <c r="AA98" s="77"/>
      <c r="AB98" s="77"/>
      <c r="AC98" s="77"/>
      <c r="AD98" s="77"/>
      <c r="AE98" s="77"/>
      <c r="AK98" s="50"/>
      <c r="AL98" s="50"/>
      <c r="AM98" s="50"/>
      <c r="AN98" s="50"/>
      <c r="AO98" s="50"/>
      <c r="AP98" s="50"/>
      <c r="AQ98" s="50"/>
      <c r="AR98" s="50"/>
      <c r="AS98" s="50"/>
      <c r="AT98" s="50"/>
      <c r="AU98" s="50"/>
    </row>
    <row r="99" spans="1:47" ht="14.25" customHeight="1">
      <c r="A99" s="22"/>
      <c r="B99" s="1044" t="s">
        <v>547</v>
      </c>
      <c r="C99" s="1045"/>
      <c r="D99" s="1045"/>
      <c r="E99" s="969" t="s">
        <v>291</v>
      </c>
      <c r="F99" s="1038">
        <v>0</v>
      </c>
      <c r="G99" s="1051">
        <v>0</v>
      </c>
      <c r="H99" s="1051">
        <v>0</v>
      </c>
      <c r="I99" s="1051">
        <v>0</v>
      </c>
      <c r="J99" s="1051">
        <v>0</v>
      </c>
      <c r="K99" s="1051">
        <v>0</v>
      </c>
      <c r="L99" s="1051">
        <v>0</v>
      </c>
      <c r="M99" s="1051">
        <v>0</v>
      </c>
      <c r="N99" s="1051">
        <v>0</v>
      </c>
      <c r="O99" s="1051">
        <v>0</v>
      </c>
      <c r="P99" s="1051">
        <v>0</v>
      </c>
      <c r="Q99" s="1051">
        <v>0</v>
      </c>
      <c r="R99" s="1051">
        <v>0</v>
      </c>
      <c r="T99" s="1047"/>
      <c r="U99" s="1047"/>
      <c r="V99" s="1047"/>
      <c r="W99" s="1047"/>
      <c r="X99" s="77"/>
      <c r="Y99" s="77"/>
      <c r="Z99" s="77"/>
      <c r="AA99" s="77"/>
      <c r="AB99" s="77"/>
      <c r="AC99" s="77"/>
      <c r="AD99" s="77"/>
      <c r="AE99" s="77"/>
      <c r="AK99" s="50"/>
      <c r="AL99" s="50"/>
      <c r="AM99" s="50"/>
      <c r="AN99" s="50"/>
      <c r="AO99" s="50"/>
      <c r="AP99" s="50"/>
      <c r="AQ99" s="50"/>
      <c r="AR99" s="50"/>
      <c r="AS99" s="50"/>
      <c r="AT99" s="50"/>
      <c r="AU99" s="50"/>
    </row>
    <row r="100" spans="1:47" ht="14.25" customHeight="1">
      <c r="A100" s="22"/>
      <c r="B100" s="1044"/>
      <c r="C100" s="1045"/>
      <c r="D100" s="1045"/>
      <c r="E100" s="969"/>
      <c r="F100" s="1039"/>
      <c r="G100" s="1052"/>
      <c r="H100" s="1052"/>
      <c r="I100" s="1052"/>
      <c r="J100" s="1052"/>
      <c r="K100" s="1052"/>
      <c r="L100" s="1052"/>
      <c r="M100" s="1052"/>
      <c r="N100" s="1052"/>
      <c r="O100" s="1052"/>
      <c r="P100" s="1052"/>
      <c r="Q100" s="1052"/>
      <c r="R100" s="1052"/>
      <c r="T100" s="1047"/>
      <c r="U100" s="1047"/>
      <c r="V100" s="1047"/>
      <c r="W100" s="1047"/>
      <c r="X100" s="77"/>
      <c r="Y100" s="77"/>
      <c r="Z100" s="77"/>
      <c r="AA100" s="77"/>
      <c r="AB100" s="77"/>
      <c r="AC100" s="77"/>
      <c r="AD100" s="77"/>
      <c r="AE100" s="77"/>
      <c r="AK100" s="50"/>
      <c r="AL100" s="50"/>
      <c r="AM100" s="50"/>
      <c r="AN100" s="50"/>
      <c r="AO100" s="50"/>
      <c r="AP100" s="50"/>
      <c r="AQ100" s="50"/>
      <c r="AR100" s="50"/>
      <c r="AS100" s="50"/>
      <c r="AT100" s="50"/>
      <c r="AU100" s="50"/>
    </row>
    <row r="101" spans="1:47" ht="14.25" customHeight="1">
      <c r="A101" s="22"/>
      <c r="B101" s="1044" t="s">
        <v>548</v>
      </c>
      <c r="C101" s="1045"/>
      <c r="D101" s="1045"/>
      <c r="E101" s="969" t="s">
        <v>291</v>
      </c>
      <c r="F101" s="1038">
        <v>0</v>
      </c>
      <c r="G101" s="1051">
        <v>0</v>
      </c>
      <c r="H101" s="1051">
        <v>0</v>
      </c>
      <c r="I101" s="1051">
        <v>0</v>
      </c>
      <c r="J101" s="1051">
        <v>0</v>
      </c>
      <c r="K101" s="1051">
        <v>0</v>
      </c>
      <c r="L101" s="1051">
        <v>0</v>
      </c>
      <c r="M101" s="1051">
        <v>0</v>
      </c>
      <c r="N101" s="1051">
        <v>0</v>
      </c>
      <c r="O101" s="1051">
        <v>0</v>
      </c>
      <c r="P101" s="1051">
        <v>0</v>
      </c>
      <c r="Q101" s="1051">
        <v>0</v>
      </c>
      <c r="R101" s="1051">
        <v>0</v>
      </c>
      <c r="T101" s="1047"/>
      <c r="U101" s="1047"/>
      <c r="V101" s="1047"/>
      <c r="W101" s="1047"/>
      <c r="X101" s="77"/>
      <c r="Y101" s="77"/>
      <c r="Z101" s="77"/>
      <c r="AA101" s="77"/>
      <c r="AB101" s="77"/>
      <c r="AC101" s="77"/>
      <c r="AD101" s="77"/>
      <c r="AE101" s="77"/>
      <c r="AK101" s="50"/>
      <c r="AL101" s="50"/>
      <c r="AM101" s="50"/>
      <c r="AN101" s="50"/>
      <c r="AO101" s="50"/>
      <c r="AP101" s="50"/>
      <c r="AQ101" s="50"/>
      <c r="AR101" s="50"/>
      <c r="AS101" s="50"/>
      <c r="AT101" s="50"/>
      <c r="AU101" s="50"/>
    </row>
    <row r="102" spans="1:47" ht="14.25" customHeight="1">
      <c r="A102" s="22"/>
      <c r="B102" s="1044"/>
      <c r="C102" s="1045"/>
      <c r="D102" s="1045"/>
      <c r="E102" s="969"/>
      <c r="F102" s="1039"/>
      <c r="G102" s="1052"/>
      <c r="H102" s="1052"/>
      <c r="I102" s="1052"/>
      <c r="J102" s="1052"/>
      <c r="K102" s="1052"/>
      <c r="L102" s="1052"/>
      <c r="M102" s="1052"/>
      <c r="N102" s="1052"/>
      <c r="O102" s="1052"/>
      <c r="P102" s="1052"/>
      <c r="Q102" s="1052"/>
      <c r="R102" s="1052"/>
      <c r="T102" s="1047"/>
      <c r="U102" s="1047"/>
      <c r="V102" s="1047"/>
      <c r="W102" s="1047"/>
      <c r="X102" s="77"/>
      <c r="Y102" s="77"/>
      <c r="Z102" s="77"/>
      <c r="AA102" s="77"/>
      <c r="AB102" s="77"/>
      <c r="AC102" s="77"/>
      <c r="AD102" s="77"/>
      <c r="AE102" s="77"/>
      <c r="AK102" s="50"/>
      <c r="AL102" s="50"/>
      <c r="AM102" s="50"/>
      <c r="AN102" s="50"/>
      <c r="AO102" s="50"/>
      <c r="AP102" s="50"/>
      <c r="AQ102" s="50"/>
      <c r="AR102" s="50"/>
      <c r="AS102" s="50"/>
      <c r="AT102" s="50"/>
      <c r="AU102" s="50"/>
    </row>
    <row r="103" spans="1:47" ht="14.25" customHeight="1">
      <c r="A103" s="22"/>
      <c r="B103" s="1044" t="s">
        <v>549</v>
      </c>
      <c r="C103" s="1045"/>
      <c r="D103" s="1045"/>
      <c r="E103" s="969" t="s">
        <v>291</v>
      </c>
      <c r="F103" s="1038">
        <v>0</v>
      </c>
      <c r="G103" s="1051">
        <v>0</v>
      </c>
      <c r="H103" s="1051">
        <v>0</v>
      </c>
      <c r="I103" s="1051">
        <v>0</v>
      </c>
      <c r="J103" s="1051">
        <v>0</v>
      </c>
      <c r="K103" s="1051">
        <v>0</v>
      </c>
      <c r="L103" s="1051">
        <v>0</v>
      </c>
      <c r="M103" s="1051">
        <v>0</v>
      </c>
      <c r="N103" s="1051">
        <v>0</v>
      </c>
      <c r="O103" s="1051">
        <v>0</v>
      </c>
      <c r="P103" s="1051">
        <v>0</v>
      </c>
      <c r="Q103" s="1051">
        <v>0</v>
      </c>
      <c r="R103" s="1051">
        <v>0</v>
      </c>
      <c r="U103" s="77"/>
      <c r="V103" s="77"/>
      <c r="W103" s="77"/>
      <c r="X103" s="77"/>
      <c r="Y103" s="77"/>
      <c r="Z103" s="77"/>
      <c r="AA103" s="77"/>
      <c r="AB103" s="77"/>
      <c r="AC103" s="77"/>
      <c r="AD103" s="77"/>
      <c r="AE103" s="77"/>
      <c r="AK103" s="50"/>
      <c r="AL103" s="50"/>
      <c r="AM103" s="50"/>
      <c r="AN103" s="50"/>
      <c r="AO103" s="50"/>
      <c r="AP103" s="50"/>
      <c r="AQ103" s="50"/>
      <c r="AR103" s="50"/>
      <c r="AS103" s="50"/>
      <c r="AT103" s="50"/>
      <c r="AU103" s="50"/>
    </row>
    <row r="104" spans="1:47" ht="14.25" customHeight="1">
      <c r="A104" s="22"/>
      <c r="B104" s="1048"/>
      <c r="C104" s="1049"/>
      <c r="D104" s="1049"/>
      <c r="E104" s="1050"/>
      <c r="F104" s="1039"/>
      <c r="G104" s="1052"/>
      <c r="H104" s="1052"/>
      <c r="I104" s="1052"/>
      <c r="J104" s="1052"/>
      <c r="K104" s="1052"/>
      <c r="L104" s="1052"/>
      <c r="M104" s="1052"/>
      <c r="N104" s="1052"/>
      <c r="O104" s="1052"/>
      <c r="P104" s="1052"/>
      <c r="Q104" s="1052"/>
      <c r="R104" s="1052"/>
      <c r="U104" s="77"/>
      <c r="V104" s="77"/>
      <c r="W104" s="77"/>
      <c r="X104" s="77"/>
      <c r="Y104" s="77"/>
      <c r="Z104" s="77"/>
      <c r="AA104" s="77"/>
      <c r="AB104" s="77"/>
      <c r="AC104" s="77"/>
      <c r="AD104" s="77"/>
      <c r="AE104" s="77"/>
      <c r="AK104" s="50"/>
      <c r="AL104" s="50"/>
      <c r="AM104" s="50"/>
      <c r="AN104" s="50"/>
      <c r="AO104" s="50"/>
      <c r="AP104" s="50"/>
      <c r="AQ104" s="50"/>
      <c r="AR104" s="50"/>
      <c r="AS104" s="50"/>
      <c r="AT104" s="50"/>
      <c r="AU104" s="50"/>
    </row>
    <row r="105" spans="1:47" ht="14.25" customHeight="1">
      <c r="A105" s="22"/>
      <c r="B105" s="50"/>
      <c r="C105" s="50"/>
      <c r="D105" s="50"/>
      <c r="E105" s="50"/>
      <c r="F105" s="50"/>
      <c r="G105" s="50"/>
      <c r="H105" s="50"/>
      <c r="I105" s="50"/>
      <c r="J105" s="50"/>
      <c r="K105" s="50"/>
      <c r="L105" s="50"/>
      <c r="M105" s="50"/>
      <c r="N105" s="50"/>
      <c r="O105" s="50"/>
      <c r="P105" s="50"/>
      <c r="Q105" s="50"/>
      <c r="R105" s="50"/>
      <c r="U105" s="77"/>
      <c r="V105" s="77"/>
      <c r="W105" s="77"/>
      <c r="X105" s="77"/>
      <c r="Y105" s="77"/>
      <c r="Z105" s="77"/>
      <c r="AA105" s="77"/>
      <c r="AB105" s="77"/>
      <c r="AC105" s="77"/>
      <c r="AD105" s="77"/>
      <c r="AE105" s="77"/>
      <c r="AK105" s="50"/>
      <c r="AL105" s="50"/>
      <c r="AM105" s="50"/>
      <c r="AN105" s="50"/>
      <c r="AO105" s="50"/>
      <c r="AP105" s="50"/>
      <c r="AQ105" s="50"/>
      <c r="AR105" s="50"/>
      <c r="AS105" s="50"/>
      <c r="AT105" s="50"/>
      <c r="AU105" s="50"/>
    </row>
    <row r="106" spans="1:47" ht="14.25" customHeight="1">
      <c r="A106" s="22"/>
      <c r="B106" s="50"/>
      <c r="C106" s="50"/>
      <c r="D106" s="50"/>
      <c r="E106" s="50"/>
      <c r="F106" s="50"/>
      <c r="G106" s="50"/>
      <c r="H106" s="50"/>
      <c r="I106" s="50"/>
      <c r="J106" s="50"/>
      <c r="K106" s="50"/>
      <c r="L106" s="50"/>
      <c r="M106" s="50"/>
      <c r="N106" s="50"/>
      <c r="O106" s="50"/>
      <c r="P106" s="50"/>
      <c r="Q106" s="50"/>
      <c r="R106" s="50"/>
      <c r="U106" s="77"/>
      <c r="V106" s="77"/>
      <c r="W106" s="77"/>
      <c r="X106" s="77"/>
      <c r="Y106" s="77"/>
      <c r="Z106" s="77"/>
      <c r="AA106" s="77"/>
      <c r="AB106" s="77"/>
      <c r="AC106" s="77"/>
      <c r="AD106" s="77"/>
      <c r="AE106" s="77"/>
      <c r="AK106" s="50"/>
      <c r="AL106" s="50"/>
      <c r="AM106" s="50"/>
      <c r="AN106" s="50"/>
      <c r="AO106" s="50"/>
      <c r="AP106" s="50"/>
      <c r="AQ106" s="50"/>
      <c r="AR106" s="50"/>
      <c r="AS106" s="50"/>
      <c r="AT106" s="50"/>
      <c r="AU106" s="50"/>
    </row>
    <row r="107" spans="1:47" ht="14.25" customHeight="1">
      <c r="A107" s="22"/>
      <c r="B107" s="50"/>
      <c r="C107" s="50"/>
      <c r="D107" s="50"/>
      <c r="E107" s="50"/>
      <c r="F107" s="50"/>
      <c r="G107" s="50"/>
      <c r="H107" s="50"/>
      <c r="I107" s="50"/>
      <c r="J107" s="50"/>
      <c r="K107" s="50"/>
      <c r="L107" s="50"/>
      <c r="M107" s="50"/>
      <c r="N107" s="50"/>
      <c r="O107" s="50"/>
      <c r="P107" s="50"/>
      <c r="Q107" s="50"/>
      <c r="R107" s="50"/>
      <c r="U107" s="77"/>
      <c r="V107" s="77"/>
      <c r="W107" s="77"/>
      <c r="X107" s="77"/>
      <c r="Y107" s="77"/>
      <c r="Z107" s="77"/>
      <c r="AA107" s="77"/>
      <c r="AB107" s="77"/>
      <c r="AC107" s="77"/>
      <c r="AD107" s="77"/>
      <c r="AE107" s="77"/>
      <c r="AK107" s="50"/>
      <c r="AL107" s="50"/>
      <c r="AM107" s="50"/>
      <c r="AN107" s="50"/>
      <c r="AO107" s="50"/>
      <c r="AP107" s="50"/>
      <c r="AQ107" s="50"/>
      <c r="AR107" s="50"/>
      <c r="AS107" s="50"/>
      <c r="AT107" s="50"/>
      <c r="AU107" s="50"/>
    </row>
    <row r="108" spans="1:47" ht="14.25" customHeight="1">
      <c r="A108" s="22"/>
      <c r="B108" s="1046" t="s">
        <v>564</v>
      </c>
      <c r="C108" s="979"/>
      <c r="D108" s="979"/>
      <c r="E108" s="980" t="s">
        <v>134</v>
      </c>
      <c r="F108" s="979" t="s">
        <v>75</v>
      </c>
      <c r="G108" s="971" t="s">
        <v>491</v>
      </c>
      <c r="H108" s="972"/>
      <c r="I108" s="972"/>
      <c r="J108" s="972"/>
      <c r="K108" s="972"/>
      <c r="L108" s="972"/>
      <c r="M108" s="972"/>
      <c r="N108" s="972"/>
      <c r="O108" s="972"/>
      <c r="P108" s="972"/>
      <c r="Q108" s="972"/>
      <c r="R108" s="973"/>
      <c r="U108" s="77"/>
      <c r="V108" s="77"/>
      <c r="W108" s="77"/>
      <c r="X108" s="77"/>
      <c r="Y108" s="77"/>
      <c r="Z108" s="77"/>
      <c r="AA108" s="77"/>
      <c r="AB108" s="77"/>
      <c r="AC108" s="77"/>
      <c r="AD108" s="77"/>
      <c r="AE108" s="77"/>
      <c r="AK108" s="50"/>
      <c r="AL108" s="50"/>
      <c r="AM108" s="50"/>
      <c r="AN108" s="50"/>
      <c r="AO108" s="50"/>
      <c r="AP108" s="50"/>
      <c r="AQ108" s="50"/>
      <c r="AR108" s="50"/>
      <c r="AS108" s="50"/>
      <c r="AT108" s="50"/>
      <c r="AU108" s="50"/>
    </row>
    <row r="109" spans="1:47" ht="14.25" customHeight="1">
      <c r="A109" s="22"/>
      <c r="B109" s="1041"/>
      <c r="C109" s="726"/>
      <c r="D109" s="726"/>
      <c r="E109" s="981"/>
      <c r="F109" s="726"/>
      <c r="G109" s="974"/>
      <c r="H109" s="975"/>
      <c r="I109" s="975"/>
      <c r="J109" s="975"/>
      <c r="K109" s="975"/>
      <c r="L109" s="975"/>
      <c r="M109" s="975"/>
      <c r="N109" s="975"/>
      <c r="O109" s="975"/>
      <c r="P109" s="975"/>
      <c r="Q109" s="975"/>
      <c r="R109" s="976"/>
      <c r="U109" s="77"/>
      <c r="V109" s="77"/>
      <c r="W109" s="77"/>
      <c r="X109" s="77"/>
      <c r="Y109" s="77"/>
      <c r="Z109" s="77"/>
      <c r="AA109" s="77"/>
      <c r="AB109" s="77"/>
      <c r="AC109" s="77"/>
      <c r="AD109" s="77"/>
      <c r="AE109" s="77"/>
      <c r="AK109" s="50"/>
      <c r="AL109" s="50"/>
      <c r="AM109" s="50"/>
      <c r="AN109" s="50"/>
      <c r="AO109" s="50"/>
      <c r="AP109" s="50"/>
      <c r="AQ109" s="50"/>
      <c r="AR109" s="50"/>
      <c r="AS109" s="50"/>
      <c r="AT109" s="50"/>
      <c r="AU109" s="50"/>
    </row>
    <row r="110" spans="1:47" ht="14.25" customHeight="1">
      <c r="A110" s="22"/>
      <c r="B110" s="1041"/>
      <c r="C110" s="726"/>
      <c r="D110" s="726"/>
      <c r="E110" s="981"/>
      <c r="F110" s="1043"/>
      <c r="G110" s="81">
        <f>Calc!$J$6</f>
        <v>2021</v>
      </c>
      <c r="H110" s="81">
        <f>Calc!$J$7</f>
        <v>2022</v>
      </c>
      <c r="I110" s="81">
        <f>Calc!$J$8</f>
        <v>2023</v>
      </c>
      <c r="J110" s="81">
        <f>Calc!$J$9</f>
        <v>2024</v>
      </c>
      <c r="K110" s="81">
        <f>Calc!$J$10</f>
        <v>2025</v>
      </c>
      <c r="L110" s="81" t="str">
        <f>Calc!$J$11</f>
        <v/>
      </c>
      <c r="M110" s="81" t="str">
        <f>Calc!$J$12</f>
        <v/>
      </c>
      <c r="N110" s="81" t="str">
        <f>Calc!$J$13</f>
        <v/>
      </c>
      <c r="O110" s="81" t="str">
        <f>Calc!$J$14</f>
        <v/>
      </c>
      <c r="P110" s="81" t="str">
        <f>Calc!$J$15</f>
        <v/>
      </c>
      <c r="Q110" s="81" t="str">
        <f>Calc!$J$16</f>
        <v/>
      </c>
      <c r="R110" s="81" t="str">
        <f>Calc!$J$17</f>
        <v/>
      </c>
      <c r="U110" s="77"/>
      <c r="V110" s="77"/>
      <c r="W110" s="77"/>
      <c r="X110" s="77"/>
      <c r="Y110" s="77"/>
      <c r="Z110" s="77"/>
      <c r="AA110" s="77"/>
      <c r="AB110" s="77"/>
      <c r="AC110" s="77"/>
      <c r="AD110" s="77"/>
      <c r="AE110" s="77"/>
      <c r="AK110" s="50"/>
      <c r="AL110" s="50"/>
      <c r="AM110" s="50"/>
      <c r="AN110" s="50"/>
      <c r="AO110" s="50"/>
      <c r="AP110" s="50"/>
      <c r="AQ110" s="50"/>
      <c r="AR110" s="50"/>
      <c r="AS110" s="50"/>
      <c r="AT110" s="50"/>
      <c r="AU110" s="50"/>
    </row>
    <row r="111" spans="1:47" ht="14.25" customHeight="1">
      <c r="A111" s="22"/>
      <c r="B111" s="1042"/>
      <c r="C111" s="726"/>
      <c r="D111" s="726"/>
      <c r="E111" s="981"/>
      <c r="F111" s="1043"/>
      <c r="G111" s="74" t="s">
        <v>232</v>
      </c>
      <c r="H111" s="74" t="s">
        <v>233</v>
      </c>
      <c r="I111" s="74" t="s">
        <v>234</v>
      </c>
      <c r="J111" s="74" t="s">
        <v>235</v>
      </c>
      <c r="K111" s="74" t="s">
        <v>236</v>
      </c>
      <c r="L111" s="74" t="s">
        <v>237</v>
      </c>
      <c r="M111" s="74" t="s">
        <v>238</v>
      </c>
      <c r="N111" s="74" t="s">
        <v>239</v>
      </c>
      <c r="O111" s="74" t="s">
        <v>240</v>
      </c>
      <c r="P111" s="74" t="s">
        <v>241</v>
      </c>
      <c r="Q111" s="74" t="s">
        <v>242</v>
      </c>
      <c r="R111" s="74" t="s">
        <v>243</v>
      </c>
      <c r="U111" s="77"/>
      <c r="V111" s="77"/>
      <c r="W111" s="77"/>
      <c r="X111" s="77"/>
      <c r="Y111" s="77"/>
      <c r="Z111" s="77"/>
      <c r="AA111" s="77"/>
      <c r="AB111" s="77"/>
      <c r="AC111" s="77"/>
      <c r="AD111" s="77"/>
      <c r="AE111" s="77"/>
      <c r="AK111" s="50"/>
      <c r="AL111" s="50"/>
      <c r="AM111" s="50"/>
      <c r="AN111" s="50"/>
      <c r="AO111" s="50"/>
      <c r="AP111" s="50"/>
      <c r="AQ111" s="50"/>
      <c r="AR111" s="50"/>
      <c r="AS111" s="50"/>
      <c r="AT111" s="50"/>
      <c r="AU111" s="50"/>
    </row>
    <row r="112" spans="1:47" ht="14.25" customHeight="1">
      <c r="A112" s="22"/>
      <c r="B112" s="1044" t="s">
        <v>551</v>
      </c>
      <c r="C112" s="1045"/>
      <c r="D112" s="1045"/>
      <c r="E112" s="969" t="s">
        <v>291</v>
      </c>
      <c r="F112" s="1038">
        <v>0</v>
      </c>
      <c r="G112" s="1051">
        <v>0</v>
      </c>
      <c r="H112" s="1051">
        <v>0</v>
      </c>
      <c r="I112" s="1051">
        <v>0</v>
      </c>
      <c r="J112" s="1051">
        <v>0</v>
      </c>
      <c r="K112" s="1051">
        <v>0</v>
      </c>
      <c r="L112" s="1051">
        <v>0</v>
      </c>
      <c r="M112" s="1051">
        <v>0</v>
      </c>
      <c r="N112" s="1051">
        <v>0</v>
      </c>
      <c r="O112" s="1051">
        <v>0</v>
      </c>
      <c r="P112" s="1051">
        <v>0</v>
      </c>
      <c r="Q112" s="1051">
        <v>0</v>
      </c>
      <c r="R112" s="1051">
        <v>0</v>
      </c>
      <c r="U112" s="77"/>
      <c r="V112" s="77"/>
      <c r="W112" s="77"/>
      <c r="X112" s="77"/>
      <c r="Y112" s="77"/>
      <c r="Z112" s="77"/>
      <c r="AA112" s="77"/>
      <c r="AB112" s="77"/>
      <c r="AC112" s="77"/>
      <c r="AD112" s="77"/>
      <c r="AE112" s="77"/>
      <c r="AK112" s="50"/>
      <c r="AL112" s="50"/>
      <c r="AM112" s="50"/>
      <c r="AN112" s="50"/>
      <c r="AO112" s="50"/>
      <c r="AP112" s="50"/>
      <c r="AQ112" s="50"/>
      <c r="AR112" s="50"/>
      <c r="AS112" s="50"/>
      <c r="AT112" s="50"/>
      <c r="AU112" s="50"/>
    </row>
    <row r="113" spans="1:47" ht="14.25" customHeight="1">
      <c r="A113" s="22"/>
      <c r="B113" s="1048"/>
      <c r="C113" s="1049"/>
      <c r="D113" s="1049"/>
      <c r="E113" s="1050"/>
      <c r="F113" s="1039"/>
      <c r="G113" s="1052"/>
      <c r="H113" s="1052"/>
      <c r="I113" s="1052"/>
      <c r="J113" s="1052"/>
      <c r="K113" s="1052"/>
      <c r="L113" s="1052"/>
      <c r="M113" s="1052"/>
      <c r="N113" s="1052"/>
      <c r="O113" s="1052"/>
      <c r="P113" s="1052"/>
      <c r="Q113" s="1052"/>
      <c r="R113" s="1052"/>
      <c r="U113" s="77"/>
      <c r="V113" s="77"/>
      <c r="W113" s="77"/>
      <c r="X113" s="77"/>
      <c r="Y113" s="77"/>
      <c r="Z113" s="77"/>
      <c r="AA113" s="77"/>
      <c r="AB113" s="77"/>
      <c r="AC113" s="77"/>
      <c r="AD113" s="77"/>
      <c r="AE113" s="77"/>
      <c r="AK113" s="50"/>
      <c r="AL113" s="50"/>
      <c r="AM113" s="50"/>
      <c r="AN113" s="50"/>
      <c r="AO113" s="50"/>
      <c r="AP113" s="50"/>
      <c r="AQ113" s="50"/>
      <c r="AR113" s="50"/>
      <c r="AS113" s="50"/>
      <c r="AT113" s="50"/>
      <c r="AU113" s="50"/>
    </row>
    <row r="114" spans="1:47" ht="14.25" customHeight="1">
      <c r="A114" s="22"/>
      <c r="B114" s="50"/>
      <c r="C114" s="50"/>
      <c r="D114" s="50"/>
      <c r="E114" s="50"/>
      <c r="F114" s="50"/>
      <c r="G114" s="29"/>
      <c r="H114" s="29"/>
      <c r="I114" s="29"/>
      <c r="J114" s="29"/>
      <c r="K114" s="29"/>
      <c r="L114" s="29"/>
      <c r="M114" s="29"/>
      <c r="N114" s="29"/>
      <c r="O114" s="29"/>
      <c r="P114" s="29"/>
      <c r="Q114" s="29"/>
      <c r="R114" s="29"/>
      <c r="U114" s="77"/>
      <c r="V114" s="77"/>
      <c r="W114" s="77"/>
      <c r="X114" s="77"/>
      <c r="Y114" s="77"/>
      <c r="Z114" s="77"/>
      <c r="AA114" s="77"/>
      <c r="AB114" s="77"/>
      <c r="AC114" s="77"/>
      <c r="AD114" s="77"/>
      <c r="AE114" s="77"/>
      <c r="AK114" s="50"/>
      <c r="AL114" s="50"/>
      <c r="AM114" s="50"/>
      <c r="AN114" s="50"/>
      <c r="AO114" s="50"/>
      <c r="AP114" s="50"/>
      <c r="AQ114" s="50"/>
      <c r="AR114" s="50"/>
      <c r="AS114" s="50"/>
      <c r="AT114" s="50"/>
      <c r="AU114" s="50"/>
    </row>
    <row r="115" spans="1:47">
      <c r="A115" s="22"/>
      <c r="B115" s="50"/>
      <c r="C115" s="50"/>
      <c r="D115" s="50"/>
      <c r="E115" s="50"/>
      <c r="F115" s="50"/>
      <c r="G115" s="50"/>
      <c r="H115" s="50"/>
      <c r="I115" s="50"/>
      <c r="J115" s="50"/>
      <c r="K115" s="50"/>
      <c r="L115" s="50"/>
      <c r="M115" s="50"/>
      <c r="N115" s="50"/>
      <c r="O115" s="50"/>
      <c r="P115" s="50"/>
      <c r="Q115" s="50"/>
      <c r="R115" s="50"/>
      <c r="U115" s="77"/>
      <c r="V115" s="77"/>
      <c r="W115" s="77"/>
      <c r="X115" s="77"/>
      <c r="Y115" s="77"/>
      <c r="Z115" s="77"/>
      <c r="AA115" s="77"/>
      <c r="AB115" s="77"/>
      <c r="AC115" s="77"/>
      <c r="AD115" s="77"/>
      <c r="AE115" s="77"/>
    </row>
    <row r="116" spans="1:47">
      <c r="A116" s="22"/>
      <c r="B116" s="50"/>
      <c r="C116" s="50"/>
      <c r="D116" s="50"/>
      <c r="E116" s="50"/>
      <c r="F116" s="50"/>
      <c r="G116" s="50"/>
      <c r="H116" s="50"/>
      <c r="I116" s="50"/>
      <c r="J116" s="50"/>
      <c r="K116" s="50"/>
      <c r="L116" s="50"/>
      <c r="M116" s="50"/>
      <c r="N116" s="50"/>
      <c r="O116" s="50"/>
      <c r="P116" s="50"/>
      <c r="Q116" s="50"/>
      <c r="R116" s="50"/>
      <c r="U116" s="77"/>
      <c r="V116" s="77"/>
      <c r="W116" s="77"/>
      <c r="X116" s="77"/>
      <c r="Y116" s="77"/>
      <c r="Z116" s="77"/>
      <c r="AA116" s="77"/>
      <c r="AB116" s="77"/>
      <c r="AC116" s="77"/>
      <c r="AD116" s="77"/>
      <c r="AE116" s="77"/>
    </row>
    <row r="117" spans="1:47" ht="15.65" customHeight="1">
      <c r="A117" s="22"/>
      <c r="B117" s="1060" t="s">
        <v>565</v>
      </c>
      <c r="C117" s="726"/>
      <c r="D117" s="726"/>
      <c r="E117" s="980" t="s">
        <v>134</v>
      </c>
      <c r="F117" s="979" t="s">
        <v>75</v>
      </c>
      <c r="G117" s="971" t="s">
        <v>491</v>
      </c>
      <c r="H117" s="972"/>
      <c r="I117" s="972"/>
      <c r="J117" s="972"/>
      <c r="K117" s="972"/>
      <c r="L117" s="972"/>
      <c r="M117" s="972"/>
      <c r="N117" s="972"/>
      <c r="O117" s="972"/>
      <c r="P117" s="972"/>
      <c r="Q117" s="972"/>
      <c r="R117" s="973"/>
      <c r="U117" s="77"/>
      <c r="V117" s="77"/>
      <c r="W117" s="77"/>
      <c r="X117" s="77"/>
      <c r="Y117" s="77"/>
      <c r="Z117" s="77"/>
      <c r="AA117" s="77"/>
      <c r="AB117" s="77"/>
      <c r="AC117" s="77"/>
      <c r="AD117" s="77"/>
      <c r="AE117" s="77"/>
    </row>
    <row r="118" spans="1:47">
      <c r="A118" s="22"/>
      <c r="B118" s="1060"/>
      <c r="C118" s="726"/>
      <c r="D118" s="726"/>
      <c r="E118" s="981"/>
      <c r="F118" s="726"/>
      <c r="G118" s="974"/>
      <c r="H118" s="975"/>
      <c r="I118" s="975"/>
      <c r="J118" s="975"/>
      <c r="K118" s="975"/>
      <c r="L118" s="975"/>
      <c r="M118" s="975"/>
      <c r="N118" s="975"/>
      <c r="O118" s="975"/>
      <c r="P118" s="975"/>
      <c r="Q118" s="975"/>
      <c r="R118" s="976"/>
      <c r="U118" s="77"/>
      <c r="V118" s="77"/>
      <c r="W118" s="77"/>
      <c r="X118" s="77"/>
      <c r="Y118" s="77"/>
      <c r="Z118" s="77"/>
      <c r="AA118" s="77"/>
      <c r="AB118" s="77"/>
      <c r="AC118" s="77"/>
      <c r="AD118" s="77"/>
      <c r="AE118" s="77"/>
    </row>
    <row r="119" spans="1:47">
      <c r="A119" s="22"/>
      <c r="B119" s="1060"/>
      <c r="C119" s="726"/>
      <c r="D119" s="726"/>
      <c r="E119" s="981"/>
      <c r="F119" s="1043"/>
      <c r="G119" s="81">
        <f>Calc!$J$6</f>
        <v>2021</v>
      </c>
      <c r="H119" s="81">
        <f>Calc!$J$7</f>
        <v>2022</v>
      </c>
      <c r="I119" s="81">
        <f>Calc!$J$8</f>
        <v>2023</v>
      </c>
      <c r="J119" s="81">
        <f>Calc!$J$9</f>
        <v>2024</v>
      </c>
      <c r="K119" s="81">
        <f>Calc!$J$10</f>
        <v>2025</v>
      </c>
      <c r="L119" s="81" t="str">
        <f>Calc!$J$11</f>
        <v/>
      </c>
      <c r="M119" s="81" t="str">
        <f>Calc!$J$12</f>
        <v/>
      </c>
      <c r="N119" s="81" t="str">
        <f>Calc!$J$13</f>
        <v/>
      </c>
      <c r="O119" s="81" t="str">
        <f>Calc!$J$14</f>
        <v/>
      </c>
      <c r="P119" s="81" t="str">
        <f>Calc!$J$15</f>
        <v/>
      </c>
      <c r="Q119" s="81" t="str">
        <f>Calc!$J$16</f>
        <v/>
      </c>
      <c r="R119" s="81" t="str">
        <f>Calc!$J$17</f>
        <v/>
      </c>
      <c r="U119" s="77"/>
      <c r="V119" s="77"/>
      <c r="W119" s="77"/>
      <c r="X119" s="77"/>
      <c r="Y119" s="77"/>
      <c r="Z119" s="77"/>
      <c r="AA119" s="77"/>
      <c r="AB119" s="77"/>
      <c r="AC119" s="77"/>
      <c r="AD119" s="77"/>
      <c r="AE119" s="77"/>
    </row>
    <row r="120" spans="1:47">
      <c r="A120" s="22"/>
      <c r="B120" s="726"/>
      <c r="C120" s="726"/>
      <c r="D120" s="726"/>
      <c r="E120" s="981"/>
      <c r="F120" s="1043"/>
      <c r="G120" s="74" t="s">
        <v>232</v>
      </c>
      <c r="H120" s="74" t="s">
        <v>233</v>
      </c>
      <c r="I120" s="74" t="s">
        <v>234</v>
      </c>
      <c r="J120" s="74" t="s">
        <v>235</v>
      </c>
      <c r="K120" s="74" t="s">
        <v>236</v>
      </c>
      <c r="L120" s="74" t="s">
        <v>237</v>
      </c>
      <c r="M120" s="74" t="s">
        <v>238</v>
      </c>
      <c r="N120" s="74" t="s">
        <v>239</v>
      </c>
      <c r="O120" s="74" t="s">
        <v>240</v>
      </c>
      <c r="P120" s="74" t="s">
        <v>241</v>
      </c>
      <c r="Q120" s="74" t="s">
        <v>242</v>
      </c>
      <c r="R120" s="74" t="s">
        <v>243</v>
      </c>
      <c r="U120" s="77"/>
      <c r="V120" s="77"/>
      <c r="W120" s="77"/>
      <c r="X120" s="77"/>
      <c r="Y120" s="77"/>
      <c r="Z120" s="77"/>
      <c r="AA120" s="77"/>
      <c r="AB120" s="77"/>
      <c r="AC120" s="77"/>
      <c r="AD120" s="77"/>
      <c r="AE120" s="77"/>
    </row>
    <row r="121" spans="1:47">
      <c r="A121" s="22"/>
      <c r="B121" s="1045" t="s">
        <v>566</v>
      </c>
      <c r="C121" s="1045"/>
      <c r="D121" s="1045"/>
      <c r="E121" s="969" t="s">
        <v>291</v>
      </c>
      <c r="F121" s="1038">
        <v>0</v>
      </c>
      <c r="G121" s="1051">
        <v>0</v>
      </c>
      <c r="H121" s="1051">
        <v>0</v>
      </c>
      <c r="I121" s="1051">
        <v>0</v>
      </c>
      <c r="J121" s="1051">
        <v>0</v>
      </c>
      <c r="K121" s="1051">
        <v>0</v>
      </c>
      <c r="L121" s="1051">
        <v>0</v>
      </c>
      <c r="M121" s="1051">
        <v>0</v>
      </c>
      <c r="N121" s="1051">
        <v>0</v>
      </c>
      <c r="O121" s="1051">
        <v>0</v>
      </c>
      <c r="P121" s="1051">
        <v>0</v>
      </c>
      <c r="Q121" s="1051">
        <v>0</v>
      </c>
      <c r="R121" s="1051">
        <v>0</v>
      </c>
      <c r="U121" s="77"/>
      <c r="V121" s="77"/>
      <c r="W121" s="77"/>
      <c r="X121" s="77"/>
      <c r="Y121" s="77"/>
      <c r="Z121" s="77"/>
      <c r="AA121" s="77"/>
      <c r="AB121" s="77"/>
      <c r="AC121" s="77"/>
      <c r="AD121" s="77"/>
      <c r="AE121" s="77"/>
    </row>
    <row r="122" spans="1:47">
      <c r="A122" s="22"/>
      <c r="B122" s="1045"/>
      <c r="C122" s="1045"/>
      <c r="D122" s="1045"/>
      <c r="E122" s="969"/>
      <c r="F122" s="1039"/>
      <c r="G122" s="1052"/>
      <c r="H122" s="1052"/>
      <c r="I122" s="1052"/>
      <c r="J122" s="1052"/>
      <c r="K122" s="1052"/>
      <c r="L122" s="1052"/>
      <c r="M122" s="1052"/>
      <c r="N122" s="1052"/>
      <c r="O122" s="1052"/>
      <c r="P122" s="1052"/>
      <c r="Q122" s="1052"/>
      <c r="R122" s="1052"/>
      <c r="U122" s="77"/>
      <c r="V122" s="77"/>
      <c r="W122" s="77"/>
      <c r="X122" s="77"/>
      <c r="Y122" s="77"/>
      <c r="Z122" s="77"/>
      <c r="AA122" s="77"/>
      <c r="AB122" s="77"/>
      <c r="AC122" s="77"/>
      <c r="AD122" s="77"/>
      <c r="AE122" s="77"/>
    </row>
    <row r="123" spans="1:47">
      <c r="A123" s="22"/>
      <c r="B123" s="1045" t="s">
        <v>567</v>
      </c>
      <c r="C123" s="1045"/>
      <c r="D123" s="1045"/>
      <c r="E123" s="969" t="s">
        <v>291</v>
      </c>
      <c r="F123" s="1038">
        <v>0</v>
      </c>
      <c r="G123" s="1051">
        <v>0</v>
      </c>
      <c r="H123" s="1051">
        <v>0</v>
      </c>
      <c r="I123" s="1051">
        <v>0</v>
      </c>
      <c r="J123" s="1051">
        <v>0</v>
      </c>
      <c r="K123" s="1051">
        <v>0</v>
      </c>
      <c r="L123" s="1051">
        <v>0</v>
      </c>
      <c r="M123" s="1051">
        <v>0</v>
      </c>
      <c r="N123" s="1051">
        <v>0</v>
      </c>
      <c r="O123" s="1051">
        <v>0</v>
      </c>
      <c r="P123" s="1051">
        <v>0</v>
      </c>
      <c r="Q123" s="1051">
        <v>0</v>
      </c>
      <c r="R123" s="1051">
        <v>0</v>
      </c>
      <c r="U123" s="77"/>
      <c r="V123" s="77"/>
      <c r="W123" s="77"/>
      <c r="X123" s="77"/>
      <c r="Y123" s="77"/>
      <c r="Z123" s="77"/>
      <c r="AA123" s="77"/>
      <c r="AB123" s="77"/>
      <c r="AC123" s="77"/>
      <c r="AD123" s="77"/>
      <c r="AE123" s="77"/>
    </row>
    <row r="124" spans="1:47" ht="14.25" customHeight="1">
      <c r="A124" s="22"/>
      <c r="B124" s="1045"/>
      <c r="C124" s="1045"/>
      <c r="D124" s="1045"/>
      <c r="E124" s="969"/>
      <c r="F124" s="1039"/>
      <c r="G124" s="1052"/>
      <c r="H124" s="1052"/>
      <c r="I124" s="1052"/>
      <c r="J124" s="1052"/>
      <c r="K124" s="1052"/>
      <c r="L124" s="1052"/>
      <c r="M124" s="1052"/>
      <c r="N124" s="1052"/>
      <c r="O124" s="1052"/>
      <c r="P124" s="1052"/>
      <c r="Q124" s="1052"/>
      <c r="R124" s="1052"/>
      <c r="U124" s="77"/>
      <c r="V124" s="77"/>
      <c r="W124" s="77"/>
      <c r="X124" s="77"/>
      <c r="Y124" s="77"/>
      <c r="Z124" s="77"/>
      <c r="AA124" s="77"/>
      <c r="AB124" s="77"/>
      <c r="AC124" s="77"/>
      <c r="AD124" s="77"/>
      <c r="AE124" s="77"/>
    </row>
    <row r="125" spans="1:47" ht="14.25" customHeight="1">
      <c r="A125" s="22"/>
      <c r="B125" s="1045" t="s">
        <v>568</v>
      </c>
      <c r="C125" s="1045"/>
      <c r="D125" s="1045"/>
      <c r="E125" s="969" t="s">
        <v>291</v>
      </c>
      <c r="F125" s="1038">
        <v>0</v>
      </c>
      <c r="G125" s="1051">
        <v>0</v>
      </c>
      <c r="H125" s="1051">
        <v>0</v>
      </c>
      <c r="I125" s="1051">
        <v>0</v>
      </c>
      <c r="J125" s="1051">
        <v>0</v>
      </c>
      <c r="K125" s="1051">
        <v>0</v>
      </c>
      <c r="L125" s="1051">
        <v>0</v>
      </c>
      <c r="M125" s="1051">
        <v>0</v>
      </c>
      <c r="N125" s="1051">
        <v>0</v>
      </c>
      <c r="O125" s="1051">
        <v>0</v>
      </c>
      <c r="P125" s="1051">
        <v>0</v>
      </c>
      <c r="Q125" s="1051">
        <v>0</v>
      </c>
      <c r="R125" s="1051">
        <v>0</v>
      </c>
      <c r="U125" s="77"/>
      <c r="V125" s="77"/>
      <c r="W125" s="77"/>
      <c r="X125" s="77"/>
      <c r="Y125" s="77"/>
      <c r="Z125" s="77"/>
      <c r="AA125" s="77"/>
      <c r="AB125" s="77"/>
      <c r="AC125" s="77"/>
      <c r="AD125" s="77"/>
      <c r="AE125" s="77"/>
    </row>
    <row r="126" spans="1:47" ht="14.25" customHeight="1">
      <c r="A126" s="22"/>
      <c r="B126" s="1045"/>
      <c r="C126" s="1045"/>
      <c r="D126" s="1045"/>
      <c r="E126" s="969"/>
      <c r="F126" s="1039"/>
      <c r="G126" s="1052"/>
      <c r="H126" s="1052"/>
      <c r="I126" s="1052"/>
      <c r="J126" s="1052"/>
      <c r="K126" s="1052"/>
      <c r="L126" s="1052"/>
      <c r="M126" s="1052"/>
      <c r="N126" s="1052"/>
      <c r="O126" s="1052"/>
      <c r="P126" s="1052"/>
      <c r="Q126" s="1052"/>
      <c r="R126" s="1052"/>
      <c r="U126" s="77"/>
      <c r="V126" s="77"/>
      <c r="W126" s="77"/>
      <c r="X126" s="77"/>
      <c r="Y126" s="77"/>
      <c r="Z126" s="77"/>
      <c r="AA126" s="77"/>
      <c r="AB126" s="77"/>
      <c r="AC126" s="77"/>
      <c r="AD126" s="77"/>
      <c r="AE126" s="77"/>
    </row>
    <row r="127" spans="1:47" ht="14.25" customHeight="1">
      <c r="A127" s="22"/>
      <c r="B127" s="913" t="s">
        <v>569</v>
      </c>
      <c r="C127" s="914"/>
      <c r="D127" s="915"/>
      <c r="E127" s="1053" t="s">
        <v>291</v>
      </c>
      <c r="F127" s="1038">
        <v>0</v>
      </c>
      <c r="G127" s="1051">
        <v>0</v>
      </c>
      <c r="H127" s="1051">
        <v>0</v>
      </c>
      <c r="I127" s="1051">
        <v>0</v>
      </c>
      <c r="J127" s="1051">
        <v>0</v>
      </c>
      <c r="K127" s="1051">
        <v>0</v>
      </c>
      <c r="L127" s="1051">
        <v>0</v>
      </c>
      <c r="M127" s="1051">
        <v>0</v>
      </c>
      <c r="N127" s="1051">
        <v>0</v>
      </c>
      <c r="O127" s="1051">
        <v>0</v>
      </c>
      <c r="P127" s="1051">
        <v>0</v>
      </c>
      <c r="Q127" s="1051">
        <v>0</v>
      </c>
      <c r="R127" s="1051">
        <v>0</v>
      </c>
      <c r="U127" s="77"/>
      <c r="V127" s="77"/>
      <c r="W127" s="77"/>
      <c r="X127" s="77"/>
      <c r="Y127" s="77"/>
      <c r="Z127" s="77"/>
      <c r="AA127" s="77"/>
      <c r="AB127" s="77"/>
      <c r="AC127" s="77"/>
      <c r="AD127" s="77"/>
      <c r="AE127" s="77"/>
    </row>
    <row r="128" spans="1:47" ht="14.25" customHeight="1">
      <c r="A128" s="22"/>
      <c r="B128" s="916"/>
      <c r="C128" s="917"/>
      <c r="D128" s="918"/>
      <c r="E128" s="1054"/>
      <c r="F128" s="1039"/>
      <c r="G128" s="1052"/>
      <c r="H128" s="1052"/>
      <c r="I128" s="1052"/>
      <c r="J128" s="1052"/>
      <c r="K128" s="1052"/>
      <c r="L128" s="1052"/>
      <c r="M128" s="1052"/>
      <c r="N128" s="1052"/>
      <c r="O128" s="1052"/>
      <c r="P128" s="1052"/>
      <c r="Q128" s="1052"/>
      <c r="R128" s="1052"/>
      <c r="U128" s="77"/>
      <c r="V128" s="77"/>
      <c r="W128" s="77"/>
      <c r="X128" s="77"/>
      <c r="Y128" s="77"/>
      <c r="Z128" s="77"/>
      <c r="AA128" s="77"/>
      <c r="AB128" s="77"/>
      <c r="AC128" s="77"/>
      <c r="AD128" s="77"/>
      <c r="AE128" s="77"/>
    </row>
    <row r="129" spans="1:31" ht="14.25" customHeight="1">
      <c r="A129" s="22"/>
      <c r="B129" s="50"/>
      <c r="C129" s="50"/>
      <c r="D129" s="50"/>
      <c r="E129" s="50"/>
      <c r="F129" s="50"/>
      <c r="G129" s="50"/>
      <c r="H129" s="50"/>
      <c r="I129" s="50"/>
      <c r="J129" s="50"/>
      <c r="K129" s="50"/>
      <c r="L129" s="50"/>
      <c r="M129" s="50"/>
      <c r="N129" s="50"/>
      <c r="O129" s="50"/>
      <c r="P129" s="50"/>
      <c r="Q129" s="50"/>
      <c r="R129" s="50"/>
      <c r="U129" s="77"/>
      <c r="V129" s="77"/>
      <c r="W129" s="77"/>
      <c r="X129" s="77"/>
      <c r="Y129" s="77"/>
      <c r="Z129" s="77"/>
      <c r="AA129" s="77"/>
      <c r="AB129" s="77"/>
      <c r="AC129" s="77"/>
      <c r="AD129" s="77"/>
      <c r="AE129" s="77"/>
    </row>
    <row r="130" spans="1:31" ht="14.25" customHeight="1">
      <c r="A130" s="22"/>
      <c r="B130" s="50"/>
      <c r="C130" s="50"/>
      <c r="D130" s="50"/>
      <c r="E130" s="50"/>
      <c r="F130" s="50"/>
      <c r="G130" s="50"/>
      <c r="H130" s="50"/>
      <c r="I130" s="50"/>
      <c r="J130" s="50"/>
      <c r="K130" s="50"/>
      <c r="L130" s="50"/>
      <c r="M130" s="50"/>
      <c r="N130" s="50"/>
      <c r="O130" s="50"/>
      <c r="P130" s="50"/>
      <c r="Q130" s="50"/>
      <c r="R130" s="50"/>
      <c r="U130" s="77"/>
      <c r="V130" s="77"/>
      <c r="W130" s="77"/>
      <c r="X130" s="77"/>
      <c r="Y130" s="77"/>
      <c r="Z130" s="77"/>
      <c r="AA130" s="77"/>
      <c r="AB130" s="77"/>
      <c r="AC130" s="77"/>
      <c r="AD130" s="77"/>
      <c r="AE130" s="77"/>
    </row>
    <row r="131" spans="1:31" ht="14.25" customHeight="1">
      <c r="A131" s="22"/>
      <c r="B131" s="50"/>
      <c r="C131" s="50"/>
      <c r="D131" s="50"/>
      <c r="E131" s="50"/>
      <c r="F131" s="50"/>
      <c r="G131" s="50"/>
      <c r="H131" s="50"/>
      <c r="I131" s="50"/>
      <c r="J131" s="50"/>
      <c r="K131" s="50"/>
      <c r="L131" s="50"/>
      <c r="M131" s="50"/>
      <c r="N131" s="50"/>
      <c r="O131" s="50"/>
      <c r="P131" s="50"/>
      <c r="Q131" s="50"/>
      <c r="R131" s="50"/>
      <c r="U131" s="77"/>
      <c r="V131" s="77"/>
      <c r="W131" s="77"/>
      <c r="X131" s="77"/>
      <c r="Y131" s="77"/>
      <c r="Z131" s="77"/>
      <c r="AA131" s="77"/>
      <c r="AB131" s="77"/>
      <c r="AC131" s="77"/>
      <c r="AD131" s="77"/>
      <c r="AE131" s="77"/>
    </row>
    <row r="132" spans="1:31" ht="14.15" customHeight="1">
      <c r="A132" s="22"/>
      <c r="B132" s="824" t="s">
        <v>570</v>
      </c>
      <c r="C132" s="824"/>
      <c r="D132" s="824"/>
      <c r="E132" s="824"/>
      <c r="F132" s="824"/>
      <c r="G132" s="824"/>
      <c r="H132" s="824"/>
      <c r="I132" s="824"/>
      <c r="J132" s="824"/>
      <c r="K132" s="824"/>
      <c r="L132" s="824"/>
      <c r="M132" s="824"/>
      <c r="N132" s="824"/>
      <c r="O132" s="824"/>
      <c r="P132" s="824"/>
      <c r="Q132" s="824"/>
      <c r="R132" s="824"/>
      <c r="S132" s="824"/>
      <c r="U132" s="77"/>
      <c r="V132" s="77"/>
      <c r="W132" s="77"/>
      <c r="X132" s="77"/>
      <c r="Y132" s="77"/>
      <c r="Z132" s="77"/>
      <c r="AA132" s="77"/>
      <c r="AB132" s="77"/>
      <c r="AC132" s="77"/>
      <c r="AD132" s="77"/>
      <c r="AE132" s="77"/>
    </row>
    <row r="133" spans="1:31">
      <c r="A133" s="22"/>
      <c r="B133" s="31"/>
      <c r="C133" s="31"/>
      <c r="D133" s="31"/>
      <c r="E133" s="31"/>
      <c r="F133" s="31"/>
      <c r="G133" s="50"/>
      <c r="H133" s="50"/>
      <c r="I133" s="50"/>
      <c r="J133" s="50"/>
      <c r="K133" s="50"/>
      <c r="L133" s="50"/>
      <c r="M133" s="50"/>
      <c r="N133" s="50"/>
      <c r="O133" s="50"/>
      <c r="P133" s="50"/>
      <c r="Q133" s="50"/>
      <c r="R133" s="50"/>
      <c r="U133" s="77"/>
      <c r="V133" s="77"/>
      <c r="W133" s="77"/>
      <c r="X133" s="77"/>
      <c r="Y133" s="77"/>
      <c r="Z133" s="77"/>
      <c r="AA133" s="77"/>
      <c r="AB133" s="77"/>
      <c r="AC133" s="77"/>
      <c r="AD133" s="77"/>
      <c r="AE133" s="77"/>
    </row>
    <row r="134" spans="1:31" ht="14.15" customHeight="1">
      <c r="A134" s="22"/>
      <c r="B134" s="1046" t="s">
        <v>571</v>
      </c>
      <c r="C134" s="979"/>
      <c r="D134" s="979"/>
      <c r="E134" s="980" t="s">
        <v>134</v>
      </c>
      <c r="F134" s="979" t="s">
        <v>75</v>
      </c>
      <c r="G134" s="971" t="s">
        <v>491</v>
      </c>
      <c r="H134" s="972"/>
      <c r="I134" s="972"/>
      <c r="J134" s="972"/>
      <c r="K134" s="972"/>
      <c r="L134" s="972"/>
      <c r="M134" s="972"/>
      <c r="N134" s="972"/>
      <c r="O134" s="972"/>
      <c r="P134" s="972"/>
      <c r="Q134" s="972"/>
      <c r="R134" s="973"/>
      <c r="U134" s="77"/>
      <c r="V134" s="77"/>
      <c r="W134" s="77"/>
      <c r="X134" s="77"/>
      <c r="Y134" s="77"/>
      <c r="Z134" s="77"/>
      <c r="AA134" s="77"/>
      <c r="AB134" s="77"/>
      <c r="AC134" s="77"/>
      <c r="AD134" s="77"/>
      <c r="AE134" s="77"/>
    </row>
    <row r="135" spans="1:31">
      <c r="A135" s="22"/>
      <c r="B135" s="1041"/>
      <c r="C135" s="726"/>
      <c r="D135" s="726"/>
      <c r="E135" s="981"/>
      <c r="F135" s="726"/>
      <c r="G135" s="974"/>
      <c r="H135" s="975"/>
      <c r="I135" s="975"/>
      <c r="J135" s="975"/>
      <c r="K135" s="975"/>
      <c r="L135" s="975"/>
      <c r="M135" s="975"/>
      <c r="N135" s="975"/>
      <c r="O135" s="975"/>
      <c r="P135" s="975"/>
      <c r="Q135" s="975"/>
      <c r="R135" s="976"/>
      <c r="U135" s="77"/>
      <c r="V135" s="77"/>
      <c r="W135" s="77"/>
      <c r="X135" s="77"/>
      <c r="Y135" s="77"/>
      <c r="Z135" s="77"/>
      <c r="AA135" s="77"/>
      <c r="AB135" s="77"/>
      <c r="AC135" s="77"/>
      <c r="AD135" s="77"/>
      <c r="AE135" s="77"/>
    </row>
    <row r="136" spans="1:31">
      <c r="A136" s="22"/>
      <c r="B136" s="1041"/>
      <c r="C136" s="726"/>
      <c r="D136" s="726"/>
      <c r="E136" s="981"/>
      <c r="F136" s="1043"/>
      <c r="G136" s="81">
        <f>Calc!$J$6</f>
        <v>2021</v>
      </c>
      <c r="H136" s="81">
        <f>Calc!$J$7</f>
        <v>2022</v>
      </c>
      <c r="I136" s="81">
        <f>Calc!$J$8</f>
        <v>2023</v>
      </c>
      <c r="J136" s="81">
        <f>Calc!$J$9</f>
        <v>2024</v>
      </c>
      <c r="K136" s="81">
        <f>Calc!$J$10</f>
        <v>2025</v>
      </c>
      <c r="L136" s="81" t="str">
        <f>Calc!$J$11</f>
        <v/>
      </c>
      <c r="M136" s="81" t="str">
        <f>Calc!$J$12</f>
        <v/>
      </c>
      <c r="N136" s="81" t="str">
        <f>Calc!$J$13</f>
        <v/>
      </c>
      <c r="O136" s="81" t="str">
        <f>Calc!$J$14</f>
        <v/>
      </c>
      <c r="P136" s="81" t="str">
        <f>Calc!$J$15</f>
        <v/>
      </c>
      <c r="Q136" s="81" t="str">
        <f>Calc!$J$16</f>
        <v/>
      </c>
      <c r="R136" s="81" t="str">
        <f>Calc!$J$17</f>
        <v/>
      </c>
      <c r="U136" s="77"/>
      <c r="V136" s="77"/>
      <c r="W136" s="77"/>
      <c r="X136" s="77"/>
      <c r="Y136" s="77"/>
      <c r="Z136" s="77"/>
      <c r="AA136" s="77"/>
      <c r="AB136" s="77"/>
      <c r="AC136" s="77"/>
      <c r="AD136" s="77"/>
      <c r="AE136" s="77"/>
    </row>
    <row r="137" spans="1:31">
      <c r="A137" s="22"/>
      <c r="B137" s="1042"/>
      <c r="C137" s="726"/>
      <c r="D137" s="726"/>
      <c r="E137" s="981"/>
      <c r="F137" s="1043"/>
      <c r="G137" s="74" t="s">
        <v>232</v>
      </c>
      <c r="H137" s="74" t="s">
        <v>233</v>
      </c>
      <c r="I137" s="74" t="s">
        <v>234</v>
      </c>
      <c r="J137" s="74" t="s">
        <v>235</v>
      </c>
      <c r="K137" s="74" t="s">
        <v>236</v>
      </c>
      <c r="L137" s="74" t="s">
        <v>237</v>
      </c>
      <c r="M137" s="74" t="s">
        <v>238</v>
      </c>
      <c r="N137" s="74" t="s">
        <v>239</v>
      </c>
      <c r="O137" s="74" t="s">
        <v>240</v>
      </c>
      <c r="P137" s="74" t="s">
        <v>241</v>
      </c>
      <c r="Q137" s="74" t="s">
        <v>242</v>
      </c>
      <c r="R137" s="74" t="s">
        <v>243</v>
      </c>
      <c r="U137" s="77"/>
      <c r="V137" s="77"/>
      <c r="W137" s="77"/>
      <c r="X137" s="77"/>
      <c r="Y137" s="77"/>
      <c r="Z137" s="77"/>
      <c r="AA137" s="77"/>
      <c r="AB137" s="77"/>
      <c r="AC137" s="77"/>
      <c r="AD137" s="77"/>
      <c r="AE137" s="77"/>
    </row>
    <row r="138" spans="1:31">
      <c r="A138" s="22"/>
      <c r="B138" s="1044" t="s">
        <v>572</v>
      </c>
      <c r="C138" s="1045"/>
      <c r="D138" s="1045"/>
      <c r="E138" s="969" t="s">
        <v>291</v>
      </c>
      <c r="F138" s="1038">
        <v>0</v>
      </c>
      <c r="G138" s="1051">
        <v>0</v>
      </c>
      <c r="H138" s="1051">
        <v>0</v>
      </c>
      <c r="I138" s="1051">
        <v>0</v>
      </c>
      <c r="J138" s="1051">
        <v>0</v>
      </c>
      <c r="K138" s="1051">
        <v>0</v>
      </c>
      <c r="L138" s="1051">
        <v>0</v>
      </c>
      <c r="M138" s="1051">
        <v>0</v>
      </c>
      <c r="N138" s="1051">
        <v>0</v>
      </c>
      <c r="O138" s="1051">
        <v>0</v>
      </c>
      <c r="P138" s="1051">
        <v>0</v>
      </c>
      <c r="Q138" s="1051">
        <v>0</v>
      </c>
      <c r="R138" s="1051">
        <v>0</v>
      </c>
      <c r="U138" s="77"/>
      <c r="V138" s="77"/>
      <c r="W138" s="77"/>
      <c r="X138" s="77"/>
      <c r="Y138" s="77"/>
      <c r="Z138" s="77"/>
      <c r="AA138" s="77"/>
      <c r="AB138" s="77"/>
      <c r="AC138" s="77"/>
      <c r="AD138" s="77"/>
      <c r="AE138" s="77"/>
    </row>
    <row r="139" spans="1:31">
      <c r="A139" s="22"/>
      <c r="B139" s="1044"/>
      <c r="C139" s="1045"/>
      <c r="D139" s="1045"/>
      <c r="E139" s="969"/>
      <c r="F139" s="1039"/>
      <c r="G139" s="1052"/>
      <c r="H139" s="1052"/>
      <c r="I139" s="1052"/>
      <c r="J139" s="1052"/>
      <c r="K139" s="1052"/>
      <c r="L139" s="1052"/>
      <c r="M139" s="1052"/>
      <c r="N139" s="1052"/>
      <c r="O139" s="1052"/>
      <c r="P139" s="1052"/>
      <c r="Q139" s="1052"/>
      <c r="R139" s="1052"/>
      <c r="U139" s="77"/>
      <c r="V139" s="77"/>
      <c r="W139" s="77"/>
      <c r="X139" s="77"/>
      <c r="Y139" s="77"/>
      <c r="Z139" s="77"/>
      <c r="AA139" s="77"/>
      <c r="AB139" s="77"/>
      <c r="AC139" s="77"/>
      <c r="AD139" s="77"/>
      <c r="AE139" s="77"/>
    </row>
    <row r="140" spans="1:31">
      <c r="A140" s="22"/>
      <c r="B140" s="1044" t="s">
        <v>573</v>
      </c>
      <c r="C140" s="1045"/>
      <c r="D140" s="1045"/>
      <c r="E140" s="969" t="s">
        <v>291</v>
      </c>
      <c r="F140" s="1038">
        <v>0</v>
      </c>
      <c r="G140" s="1051">
        <v>0</v>
      </c>
      <c r="H140" s="1051">
        <v>0</v>
      </c>
      <c r="I140" s="1051">
        <v>0</v>
      </c>
      <c r="J140" s="1051">
        <v>0</v>
      </c>
      <c r="K140" s="1051">
        <v>0</v>
      </c>
      <c r="L140" s="1051">
        <v>0</v>
      </c>
      <c r="M140" s="1051">
        <v>0</v>
      </c>
      <c r="N140" s="1051">
        <v>0</v>
      </c>
      <c r="O140" s="1051">
        <v>0</v>
      </c>
      <c r="P140" s="1051">
        <v>0</v>
      </c>
      <c r="Q140" s="1051">
        <v>0</v>
      </c>
      <c r="R140" s="1051">
        <v>0</v>
      </c>
      <c r="U140" s="77"/>
      <c r="V140" s="77"/>
      <c r="W140" s="77"/>
      <c r="X140" s="77"/>
      <c r="Y140" s="77"/>
      <c r="Z140" s="77"/>
      <c r="AA140" s="77"/>
      <c r="AB140" s="77"/>
      <c r="AC140" s="77"/>
      <c r="AD140" s="77"/>
      <c r="AE140" s="77"/>
    </row>
    <row r="141" spans="1:31">
      <c r="A141" s="22"/>
      <c r="B141" s="1044"/>
      <c r="C141" s="1045"/>
      <c r="D141" s="1045"/>
      <c r="E141" s="969"/>
      <c r="F141" s="1039"/>
      <c r="G141" s="1052"/>
      <c r="H141" s="1052"/>
      <c r="I141" s="1052"/>
      <c r="J141" s="1052"/>
      <c r="K141" s="1052"/>
      <c r="L141" s="1052"/>
      <c r="M141" s="1052"/>
      <c r="N141" s="1052"/>
      <c r="O141" s="1052"/>
      <c r="P141" s="1052"/>
      <c r="Q141" s="1052"/>
      <c r="R141" s="1052"/>
      <c r="U141" s="77"/>
      <c r="V141" s="77"/>
      <c r="W141" s="77"/>
      <c r="X141" s="77"/>
      <c r="Y141" s="77"/>
      <c r="Z141" s="77"/>
      <c r="AA141" s="77"/>
      <c r="AB141" s="77"/>
      <c r="AC141" s="77"/>
      <c r="AD141" s="77"/>
      <c r="AE141" s="77"/>
    </row>
    <row r="142" spans="1:31">
      <c r="A142" s="22"/>
      <c r="B142" s="1044" t="s">
        <v>574</v>
      </c>
      <c r="C142" s="1045"/>
      <c r="D142" s="1045"/>
      <c r="E142" s="969" t="s">
        <v>291</v>
      </c>
      <c r="F142" s="1038">
        <v>0</v>
      </c>
      <c r="G142" s="1051">
        <v>0</v>
      </c>
      <c r="H142" s="1051">
        <v>0</v>
      </c>
      <c r="I142" s="1051">
        <v>0</v>
      </c>
      <c r="J142" s="1051">
        <v>0</v>
      </c>
      <c r="K142" s="1051">
        <v>0</v>
      </c>
      <c r="L142" s="1051">
        <v>0</v>
      </c>
      <c r="M142" s="1051">
        <v>0</v>
      </c>
      <c r="N142" s="1051">
        <v>0</v>
      </c>
      <c r="O142" s="1051">
        <v>0</v>
      </c>
      <c r="P142" s="1051">
        <v>0</v>
      </c>
      <c r="Q142" s="1051">
        <v>0</v>
      </c>
      <c r="R142" s="1051">
        <v>0</v>
      </c>
      <c r="U142" s="77"/>
      <c r="V142" s="77"/>
      <c r="W142" s="77"/>
      <c r="X142" s="77"/>
      <c r="Y142" s="77"/>
      <c r="Z142" s="77"/>
      <c r="AA142" s="77"/>
      <c r="AB142" s="77"/>
      <c r="AC142" s="77"/>
      <c r="AD142" s="77"/>
      <c r="AE142" s="77"/>
    </row>
    <row r="143" spans="1:31">
      <c r="A143" s="22"/>
      <c r="B143" s="1044"/>
      <c r="C143" s="1045"/>
      <c r="D143" s="1045"/>
      <c r="E143" s="969"/>
      <c r="F143" s="1039"/>
      <c r="G143" s="1052"/>
      <c r="H143" s="1052"/>
      <c r="I143" s="1052"/>
      <c r="J143" s="1052"/>
      <c r="K143" s="1052"/>
      <c r="L143" s="1052"/>
      <c r="M143" s="1052"/>
      <c r="N143" s="1052"/>
      <c r="O143" s="1052"/>
      <c r="P143" s="1052"/>
      <c r="Q143" s="1052"/>
      <c r="R143" s="1052"/>
      <c r="U143" s="77"/>
      <c r="V143" s="77"/>
      <c r="W143" s="77"/>
      <c r="X143" s="77"/>
      <c r="Y143" s="77"/>
      <c r="Z143" s="77"/>
      <c r="AA143" s="77"/>
      <c r="AB143" s="77"/>
      <c r="AC143" s="77"/>
      <c r="AD143" s="77"/>
      <c r="AE143" s="77"/>
    </row>
    <row r="144" spans="1:31">
      <c r="A144" s="22"/>
      <c r="B144" s="1044" t="s">
        <v>575</v>
      </c>
      <c r="C144" s="1045"/>
      <c r="D144" s="1045"/>
      <c r="E144" s="969" t="s">
        <v>291</v>
      </c>
      <c r="F144" s="1038">
        <v>0</v>
      </c>
      <c r="G144" s="1051">
        <v>0</v>
      </c>
      <c r="H144" s="1051">
        <v>0</v>
      </c>
      <c r="I144" s="1051">
        <v>0</v>
      </c>
      <c r="J144" s="1051">
        <v>0</v>
      </c>
      <c r="K144" s="1051">
        <v>0</v>
      </c>
      <c r="L144" s="1051">
        <v>0</v>
      </c>
      <c r="M144" s="1051">
        <v>0</v>
      </c>
      <c r="N144" s="1051">
        <v>0</v>
      </c>
      <c r="O144" s="1051">
        <v>0</v>
      </c>
      <c r="P144" s="1051">
        <v>0</v>
      </c>
      <c r="Q144" s="1051">
        <v>0</v>
      </c>
      <c r="R144" s="1051">
        <v>0</v>
      </c>
      <c r="U144" s="77"/>
      <c r="V144" s="77"/>
      <c r="W144" s="77"/>
      <c r="X144" s="77"/>
      <c r="Y144" s="77"/>
      <c r="Z144" s="77"/>
      <c r="AA144" s="77"/>
      <c r="AB144" s="77"/>
      <c r="AC144" s="77"/>
      <c r="AD144" s="77"/>
      <c r="AE144" s="77"/>
    </row>
    <row r="145" spans="1:31">
      <c r="A145" s="22"/>
      <c r="B145" s="1044"/>
      <c r="C145" s="1045"/>
      <c r="D145" s="1045"/>
      <c r="E145" s="969"/>
      <c r="F145" s="1039"/>
      <c r="G145" s="1052"/>
      <c r="H145" s="1052"/>
      <c r="I145" s="1052"/>
      <c r="J145" s="1052"/>
      <c r="K145" s="1052"/>
      <c r="L145" s="1052"/>
      <c r="M145" s="1052"/>
      <c r="N145" s="1052"/>
      <c r="O145" s="1052"/>
      <c r="P145" s="1052"/>
      <c r="Q145" s="1052"/>
      <c r="R145" s="1052"/>
      <c r="U145" s="77"/>
      <c r="V145" s="77"/>
      <c r="W145" s="77"/>
      <c r="X145" s="77"/>
      <c r="Y145" s="77"/>
      <c r="Z145" s="77"/>
      <c r="AA145" s="77"/>
      <c r="AB145" s="77"/>
      <c r="AC145" s="77"/>
      <c r="AD145" s="77"/>
      <c r="AE145" s="77"/>
    </row>
    <row r="146" spans="1:31">
      <c r="A146" s="22"/>
      <c r="B146" s="1018" t="s">
        <v>576</v>
      </c>
      <c r="C146" s="914"/>
      <c r="D146" s="914"/>
      <c r="E146" s="241"/>
      <c r="F146" s="242"/>
      <c r="G146" s="50"/>
      <c r="H146" s="50"/>
      <c r="I146" s="50"/>
      <c r="J146" s="50"/>
      <c r="K146" s="50"/>
      <c r="L146" s="50"/>
      <c r="M146" s="50"/>
      <c r="N146" s="50"/>
      <c r="O146" s="50"/>
      <c r="P146" s="50"/>
      <c r="Q146" s="50"/>
      <c r="R146" s="231"/>
      <c r="U146" s="77"/>
      <c r="V146" s="77"/>
      <c r="W146" s="77"/>
      <c r="X146" s="77"/>
      <c r="Y146" s="77"/>
      <c r="Z146" s="77"/>
      <c r="AA146" s="77"/>
      <c r="AB146" s="77"/>
      <c r="AC146" s="77"/>
      <c r="AD146" s="77"/>
      <c r="AE146" s="77"/>
    </row>
    <row r="147" spans="1:31">
      <c r="A147" s="22"/>
      <c r="B147" s="1019"/>
      <c r="C147" s="917"/>
      <c r="D147" s="917"/>
      <c r="E147" s="243"/>
      <c r="F147" s="244"/>
      <c r="G147" s="50"/>
      <c r="H147" s="50"/>
      <c r="I147" s="50"/>
      <c r="J147" s="50"/>
      <c r="K147" s="50"/>
      <c r="L147" s="50"/>
      <c r="M147" s="50"/>
      <c r="N147" s="50"/>
      <c r="O147" s="50"/>
      <c r="P147" s="50"/>
      <c r="Q147" s="50"/>
      <c r="R147" s="231"/>
      <c r="U147" s="77"/>
      <c r="V147" s="77"/>
      <c r="W147" s="77"/>
      <c r="X147" s="77"/>
      <c r="Y147" s="77"/>
      <c r="Z147" s="77"/>
      <c r="AA147" s="77"/>
      <c r="AB147" s="77"/>
      <c r="AC147" s="77"/>
      <c r="AD147" s="77"/>
      <c r="AE147" s="77"/>
    </row>
    <row r="148" spans="1:31">
      <c r="A148" s="22"/>
      <c r="B148" s="1063"/>
      <c r="C148" s="1064"/>
      <c r="D148" s="1064"/>
      <c r="E148" s="969" t="s">
        <v>291</v>
      </c>
      <c r="F148" s="1038">
        <v>0</v>
      </c>
      <c r="G148" s="1051">
        <v>0</v>
      </c>
      <c r="H148" s="1051">
        <v>0</v>
      </c>
      <c r="I148" s="1051">
        <v>0</v>
      </c>
      <c r="J148" s="1051">
        <v>0</v>
      </c>
      <c r="K148" s="1051">
        <v>0</v>
      </c>
      <c r="L148" s="1051">
        <v>0</v>
      </c>
      <c r="M148" s="1051">
        <v>0</v>
      </c>
      <c r="N148" s="1051">
        <v>0</v>
      </c>
      <c r="O148" s="1051">
        <v>0</v>
      </c>
      <c r="P148" s="1051">
        <v>0</v>
      </c>
      <c r="Q148" s="1051">
        <v>0</v>
      </c>
      <c r="R148" s="1051">
        <v>0</v>
      </c>
      <c r="U148" s="77"/>
      <c r="V148" s="77"/>
      <c r="W148" s="77"/>
      <c r="X148" s="77"/>
      <c r="Y148" s="77"/>
      <c r="Z148" s="77"/>
      <c r="AA148" s="77"/>
      <c r="AB148" s="77"/>
      <c r="AC148" s="77"/>
      <c r="AD148" s="77"/>
      <c r="AE148" s="77"/>
    </row>
    <row r="149" spans="1:31">
      <c r="A149" s="22"/>
      <c r="B149" s="1063"/>
      <c r="C149" s="1064"/>
      <c r="D149" s="1064"/>
      <c r="E149" s="969"/>
      <c r="F149" s="1039"/>
      <c r="G149" s="1052"/>
      <c r="H149" s="1052"/>
      <c r="I149" s="1052"/>
      <c r="J149" s="1052"/>
      <c r="K149" s="1052"/>
      <c r="L149" s="1052"/>
      <c r="M149" s="1052"/>
      <c r="N149" s="1052"/>
      <c r="O149" s="1052"/>
      <c r="P149" s="1052"/>
      <c r="Q149" s="1052"/>
      <c r="R149" s="1052"/>
      <c r="U149" s="77"/>
      <c r="V149" s="77"/>
      <c r="W149" s="77"/>
      <c r="X149" s="77"/>
      <c r="Y149" s="77"/>
      <c r="Z149" s="77"/>
      <c r="AA149" s="77"/>
      <c r="AB149" s="77"/>
      <c r="AC149" s="77"/>
      <c r="AD149" s="77"/>
      <c r="AE149" s="77"/>
    </row>
    <row r="150" spans="1:31">
      <c r="A150" s="22"/>
      <c r="B150" s="1063"/>
      <c r="C150" s="1064"/>
      <c r="D150" s="1064"/>
      <c r="E150" s="1053" t="s">
        <v>291</v>
      </c>
      <c r="F150" s="1038">
        <v>0</v>
      </c>
      <c r="G150" s="1051">
        <v>0</v>
      </c>
      <c r="H150" s="1051">
        <v>0</v>
      </c>
      <c r="I150" s="1051">
        <v>0</v>
      </c>
      <c r="J150" s="1051">
        <v>0</v>
      </c>
      <c r="K150" s="1051">
        <v>0</v>
      </c>
      <c r="L150" s="1051">
        <v>0</v>
      </c>
      <c r="M150" s="1051">
        <v>0</v>
      </c>
      <c r="N150" s="1051">
        <v>0</v>
      </c>
      <c r="O150" s="1051">
        <v>0</v>
      </c>
      <c r="P150" s="1051">
        <v>0</v>
      </c>
      <c r="Q150" s="1051">
        <v>0</v>
      </c>
      <c r="R150" s="1051">
        <v>0</v>
      </c>
      <c r="U150" s="77"/>
      <c r="V150" s="77"/>
      <c r="W150" s="77"/>
      <c r="X150" s="77"/>
      <c r="Y150" s="77"/>
      <c r="Z150" s="77"/>
      <c r="AA150" s="77"/>
      <c r="AB150" s="77"/>
      <c r="AC150" s="77"/>
      <c r="AD150" s="77"/>
      <c r="AE150" s="77"/>
    </row>
    <row r="151" spans="1:31">
      <c r="A151" s="22"/>
      <c r="B151" s="1063"/>
      <c r="C151" s="1064"/>
      <c r="D151" s="1064"/>
      <c r="E151" s="1054"/>
      <c r="F151" s="1039"/>
      <c r="G151" s="1052"/>
      <c r="H151" s="1052"/>
      <c r="I151" s="1052"/>
      <c r="J151" s="1052"/>
      <c r="K151" s="1052"/>
      <c r="L151" s="1052"/>
      <c r="M151" s="1052"/>
      <c r="N151" s="1052"/>
      <c r="O151" s="1052"/>
      <c r="P151" s="1052"/>
      <c r="Q151" s="1052"/>
      <c r="R151" s="1052"/>
      <c r="U151" s="77"/>
      <c r="V151" s="77"/>
      <c r="W151" s="77"/>
      <c r="X151" s="77"/>
      <c r="Y151" s="77"/>
      <c r="Z151" s="77"/>
      <c r="AA151" s="77"/>
      <c r="AB151" s="77"/>
      <c r="AC151" s="77"/>
      <c r="AD151" s="77"/>
      <c r="AE151" s="77"/>
    </row>
    <row r="152" spans="1:31">
      <c r="A152" s="22"/>
      <c r="B152" s="1063"/>
      <c r="C152" s="1064"/>
      <c r="D152" s="1064"/>
      <c r="E152" s="969" t="s">
        <v>291</v>
      </c>
      <c r="F152" s="1038">
        <v>0</v>
      </c>
      <c r="G152" s="1051">
        <v>0</v>
      </c>
      <c r="H152" s="1051">
        <v>0</v>
      </c>
      <c r="I152" s="1051">
        <v>0</v>
      </c>
      <c r="J152" s="1051">
        <v>0</v>
      </c>
      <c r="K152" s="1051">
        <v>0</v>
      </c>
      <c r="L152" s="1051">
        <v>0</v>
      </c>
      <c r="M152" s="1051">
        <v>0</v>
      </c>
      <c r="N152" s="1051">
        <v>0</v>
      </c>
      <c r="O152" s="1051">
        <v>0</v>
      </c>
      <c r="P152" s="1051">
        <v>0</v>
      </c>
      <c r="Q152" s="1051">
        <v>0</v>
      </c>
      <c r="R152" s="1051">
        <v>0</v>
      </c>
      <c r="U152" s="77"/>
      <c r="V152" s="77"/>
      <c r="W152" s="77"/>
      <c r="X152" s="77"/>
      <c r="Y152" s="77"/>
      <c r="Z152" s="77"/>
      <c r="AA152" s="77"/>
      <c r="AB152" s="77"/>
      <c r="AC152" s="77"/>
      <c r="AD152" s="77"/>
      <c r="AE152" s="77"/>
    </row>
    <row r="153" spans="1:31">
      <c r="A153" s="22"/>
      <c r="B153" s="1082"/>
      <c r="C153" s="1083"/>
      <c r="D153" s="1083"/>
      <c r="E153" s="1050"/>
      <c r="F153" s="1039"/>
      <c r="G153" s="1052"/>
      <c r="H153" s="1052"/>
      <c r="I153" s="1052"/>
      <c r="J153" s="1052"/>
      <c r="K153" s="1052"/>
      <c r="L153" s="1052"/>
      <c r="M153" s="1052"/>
      <c r="N153" s="1052"/>
      <c r="O153" s="1052"/>
      <c r="P153" s="1052"/>
      <c r="Q153" s="1052"/>
      <c r="R153" s="1052"/>
      <c r="U153" s="77"/>
      <c r="V153" s="77"/>
      <c r="W153" s="77"/>
      <c r="X153" s="77"/>
      <c r="Y153" s="77"/>
      <c r="Z153" s="77"/>
      <c r="AA153" s="77"/>
      <c r="AB153" s="77"/>
      <c r="AC153" s="77"/>
      <c r="AD153" s="77"/>
      <c r="AE153" s="77"/>
    </row>
    <row r="154" spans="1:31">
      <c r="A154" s="22"/>
      <c r="B154" s="245"/>
      <c r="C154" s="245"/>
      <c r="D154" s="245"/>
      <c r="E154" s="73"/>
      <c r="F154" s="50"/>
      <c r="G154" s="50"/>
      <c r="H154" s="50"/>
      <c r="I154" s="50"/>
      <c r="J154" s="50"/>
      <c r="K154" s="50"/>
      <c r="L154" s="50"/>
      <c r="M154" s="50"/>
      <c r="N154" s="50"/>
      <c r="O154" s="50"/>
      <c r="P154" s="50"/>
      <c r="Q154" s="50"/>
      <c r="R154" s="50"/>
      <c r="U154" s="77"/>
      <c r="V154" s="77"/>
      <c r="W154" s="77"/>
      <c r="X154" s="77"/>
      <c r="Y154" s="77"/>
      <c r="Z154" s="77"/>
      <c r="AA154" s="77"/>
      <c r="AB154" s="77"/>
      <c r="AC154" s="77"/>
      <c r="AD154" s="77"/>
      <c r="AE154" s="77"/>
    </row>
    <row r="155" spans="1:31">
      <c r="A155" s="22"/>
      <c r="B155" s="245"/>
      <c r="C155" s="245"/>
      <c r="D155" s="245"/>
      <c r="E155" s="73"/>
      <c r="F155" s="50"/>
      <c r="G155" s="50"/>
      <c r="H155" s="50"/>
      <c r="I155" s="50"/>
      <c r="J155" s="50"/>
      <c r="K155" s="50"/>
      <c r="L155" s="50"/>
      <c r="M155" s="50"/>
      <c r="N155" s="50"/>
      <c r="O155" s="50"/>
      <c r="P155" s="50"/>
      <c r="Q155" s="50"/>
      <c r="R155" s="50"/>
      <c r="U155" s="77"/>
      <c r="V155" s="77"/>
      <c r="W155" s="77"/>
      <c r="X155" s="77"/>
      <c r="Y155" s="77"/>
      <c r="Z155" s="77"/>
      <c r="AA155" s="77"/>
      <c r="AB155" s="77"/>
      <c r="AC155" s="77"/>
      <c r="AD155" s="77"/>
      <c r="AE155" s="77"/>
    </row>
    <row r="156" spans="1:31">
      <c r="A156" s="22"/>
      <c r="B156" s="50"/>
      <c r="C156" s="50"/>
      <c r="D156" s="50"/>
      <c r="E156" s="50"/>
      <c r="F156" s="50"/>
      <c r="G156" s="50"/>
      <c r="H156" s="50"/>
      <c r="I156" s="50"/>
      <c r="J156" s="50"/>
      <c r="K156" s="50"/>
      <c r="L156" s="50"/>
      <c r="M156" s="50"/>
      <c r="N156" s="50"/>
      <c r="O156" s="50"/>
      <c r="P156" s="50"/>
      <c r="Q156" s="50"/>
      <c r="R156" s="50"/>
      <c r="U156" s="77"/>
      <c r="V156" s="77"/>
      <c r="W156" s="77"/>
      <c r="X156" s="77"/>
      <c r="Y156" s="77"/>
      <c r="Z156" s="77"/>
      <c r="AA156" s="77"/>
      <c r="AB156" s="77"/>
      <c r="AC156" s="77"/>
      <c r="AD156" s="77"/>
      <c r="AE156" s="77"/>
    </row>
    <row r="157" spans="1:31">
      <c r="A157" s="22"/>
      <c r="B157" s="978" t="s">
        <v>577</v>
      </c>
      <c r="C157" s="978"/>
      <c r="D157" s="978"/>
      <c r="E157" s="978"/>
      <c r="F157" s="978"/>
      <c r="G157" s="978"/>
      <c r="H157" s="978"/>
      <c r="I157" s="978"/>
      <c r="J157" s="978"/>
      <c r="K157" s="978"/>
      <c r="L157" s="978"/>
      <c r="M157" s="978"/>
      <c r="N157" s="978"/>
      <c r="O157" s="978"/>
      <c r="P157" s="978"/>
      <c r="Q157" s="978"/>
      <c r="R157" s="978"/>
      <c r="S157" s="978"/>
      <c r="U157" s="77"/>
      <c r="V157" s="77"/>
      <c r="W157" s="77"/>
      <c r="X157" s="77"/>
      <c r="Y157" s="77"/>
      <c r="Z157" s="77"/>
      <c r="AA157" s="77"/>
      <c r="AB157" s="77"/>
      <c r="AC157" s="77"/>
      <c r="AD157" s="77"/>
      <c r="AE157" s="77"/>
    </row>
    <row r="158" spans="1:31">
      <c r="A158" s="22"/>
      <c r="B158" s="27"/>
      <c r="C158" s="27"/>
      <c r="D158" s="27"/>
      <c r="E158" s="27"/>
      <c r="F158" s="27"/>
      <c r="G158" s="27"/>
      <c r="H158" s="27"/>
      <c r="I158" s="27"/>
      <c r="J158" s="27"/>
      <c r="K158" s="27"/>
      <c r="L158" s="27"/>
      <c r="M158" s="27"/>
      <c r="N158" s="27"/>
      <c r="O158" s="27"/>
      <c r="P158" s="27"/>
      <c r="Q158" s="50"/>
      <c r="R158" s="50"/>
      <c r="U158" s="77"/>
      <c r="V158" s="77"/>
      <c r="W158" s="77"/>
      <c r="X158" s="77"/>
      <c r="Y158" s="77"/>
      <c r="Z158" s="77"/>
      <c r="AA158" s="77"/>
      <c r="AB158" s="77"/>
      <c r="AC158" s="77"/>
      <c r="AD158" s="77"/>
      <c r="AE158" s="77"/>
    </row>
    <row r="159" spans="1:31" ht="14.25" customHeight="1">
      <c r="A159" s="22"/>
      <c r="B159" s="824" t="s">
        <v>578</v>
      </c>
      <c r="C159" s="824"/>
      <c r="D159" s="824"/>
      <c r="E159" s="824"/>
      <c r="F159" s="824"/>
      <c r="G159" s="824"/>
      <c r="H159" s="824"/>
      <c r="I159" s="824"/>
      <c r="J159" s="824"/>
      <c r="K159" s="824"/>
      <c r="L159" s="824"/>
      <c r="M159" s="824"/>
      <c r="N159" s="824"/>
      <c r="O159" s="824"/>
      <c r="P159" s="824"/>
      <c r="Q159" s="50"/>
      <c r="R159" s="50"/>
      <c r="U159" s="77"/>
      <c r="V159" s="77"/>
      <c r="W159" s="77"/>
      <c r="X159" s="77"/>
      <c r="Y159" s="77"/>
      <c r="Z159" s="77"/>
      <c r="AA159" s="77"/>
      <c r="AB159" s="77"/>
      <c r="AC159" s="77"/>
      <c r="AD159" s="77"/>
      <c r="AE159" s="77"/>
    </row>
    <row r="160" spans="1:31">
      <c r="A160" s="22"/>
      <c r="B160" s="824"/>
      <c r="C160" s="824"/>
      <c r="D160" s="824"/>
      <c r="E160" s="824"/>
      <c r="F160" s="824"/>
      <c r="G160" s="824"/>
      <c r="H160" s="824"/>
      <c r="I160" s="824"/>
      <c r="J160" s="824"/>
      <c r="K160" s="824"/>
      <c r="L160" s="824"/>
      <c r="M160" s="824"/>
      <c r="N160" s="824"/>
      <c r="O160" s="824"/>
      <c r="P160" s="824"/>
      <c r="Q160" s="50"/>
      <c r="R160" s="50"/>
      <c r="U160" s="77"/>
      <c r="V160" s="77"/>
      <c r="W160" s="77"/>
      <c r="X160" s="77"/>
      <c r="Y160" s="77"/>
      <c r="Z160" s="77"/>
      <c r="AA160" s="77"/>
      <c r="AB160" s="77"/>
      <c r="AC160" s="77"/>
      <c r="AD160" s="77"/>
      <c r="AE160" s="77"/>
    </row>
    <row r="161" spans="1:47">
      <c r="A161" s="22"/>
      <c r="B161" s="50"/>
      <c r="C161" s="50"/>
      <c r="D161" s="50"/>
      <c r="E161" s="50"/>
      <c r="F161" s="50"/>
      <c r="G161" s="50"/>
      <c r="H161" s="50"/>
      <c r="I161" s="50"/>
      <c r="J161" s="50"/>
      <c r="K161" s="50"/>
      <c r="L161" s="50"/>
      <c r="M161" s="50"/>
      <c r="N161" s="50"/>
      <c r="O161" s="50"/>
      <c r="P161" s="50"/>
      <c r="Q161" s="50"/>
      <c r="R161" s="50"/>
      <c r="U161" s="77"/>
      <c r="V161" s="77"/>
      <c r="W161" s="77"/>
      <c r="X161" s="77"/>
      <c r="Y161" s="77"/>
      <c r="Z161" s="77"/>
      <c r="AA161" s="77"/>
      <c r="AB161" s="77"/>
      <c r="AC161" s="77"/>
      <c r="AD161" s="77"/>
      <c r="AE161" s="77"/>
    </row>
    <row r="162" spans="1:47">
      <c r="A162" s="22"/>
      <c r="B162" s="1008" t="s">
        <v>579</v>
      </c>
      <c r="C162" s="679"/>
      <c r="D162" s="1014"/>
      <c r="E162" s="1011"/>
      <c r="F162" s="1015"/>
      <c r="G162" s="1015" t="s">
        <v>134</v>
      </c>
      <c r="H162" s="726" t="s">
        <v>75</v>
      </c>
      <c r="I162" s="1061"/>
      <c r="J162" s="1062"/>
      <c r="K162" s="1062"/>
      <c r="L162" s="50"/>
      <c r="M162" s="50"/>
      <c r="N162" s="50"/>
      <c r="O162" s="50"/>
      <c r="P162" s="50"/>
      <c r="Q162" s="50"/>
      <c r="R162" s="50"/>
      <c r="U162" s="77"/>
      <c r="V162" s="77"/>
      <c r="W162" s="77"/>
      <c r="X162" s="77"/>
      <c r="Y162" s="77"/>
      <c r="Z162" s="77"/>
      <c r="AA162" s="77"/>
      <c r="AB162" s="77"/>
      <c r="AC162" s="77"/>
      <c r="AD162" s="77"/>
      <c r="AE162" s="77"/>
    </row>
    <row r="163" spans="1:47">
      <c r="A163" s="22"/>
      <c r="B163" s="985"/>
      <c r="C163" s="681"/>
      <c r="D163" s="996"/>
      <c r="E163" s="1011"/>
      <c r="F163" s="1016"/>
      <c r="G163" s="1016"/>
      <c r="H163" s="726"/>
      <c r="I163" s="1061"/>
      <c r="J163" s="1062"/>
      <c r="K163" s="1062"/>
      <c r="L163" s="50"/>
      <c r="M163" s="50"/>
      <c r="N163" s="50"/>
      <c r="O163" s="50"/>
      <c r="P163" s="50"/>
      <c r="Q163" s="50"/>
      <c r="R163" s="50"/>
      <c r="U163" s="77"/>
      <c r="V163" s="77"/>
      <c r="W163" s="77"/>
      <c r="X163" s="77"/>
      <c r="Y163" s="77"/>
      <c r="Z163" s="77"/>
      <c r="AA163" s="77"/>
      <c r="AB163" s="77"/>
      <c r="AC163" s="77"/>
      <c r="AD163" s="77"/>
      <c r="AE163" s="77"/>
    </row>
    <row r="164" spans="1:47">
      <c r="A164" s="22"/>
      <c r="B164" s="680"/>
      <c r="C164" s="681"/>
      <c r="D164" s="996"/>
      <c r="E164" s="1011"/>
      <c r="F164" s="725"/>
      <c r="G164" s="725"/>
      <c r="H164" s="726"/>
      <c r="I164" s="1061"/>
      <c r="J164" s="1062"/>
      <c r="K164" s="1062"/>
      <c r="L164" s="50"/>
      <c r="M164" s="50"/>
      <c r="N164" s="50"/>
      <c r="O164" s="50"/>
      <c r="P164" s="50"/>
      <c r="Q164" s="50"/>
      <c r="R164" s="50"/>
      <c r="U164" s="77"/>
      <c r="V164" s="77"/>
      <c r="W164" s="77"/>
      <c r="X164" s="77"/>
      <c r="Y164" s="77"/>
      <c r="Z164" s="77"/>
      <c r="AA164" s="77"/>
      <c r="AB164" s="77"/>
      <c r="AC164" s="77"/>
      <c r="AD164" s="77"/>
      <c r="AE164" s="77"/>
    </row>
    <row r="165" spans="1:47" ht="14.25" customHeight="1">
      <c r="A165" s="22"/>
      <c r="B165" s="1076" t="s">
        <v>580</v>
      </c>
      <c r="C165" s="1077"/>
      <c r="D165" s="1078"/>
      <c r="E165" s="1075" t="s">
        <v>127</v>
      </c>
      <c r="F165" s="1011" t="s">
        <v>581</v>
      </c>
      <c r="G165" s="969" t="s">
        <v>291</v>
      </c>
      <c r="H165" s="1051">
        <v>0</v>
      </c>
      <c r="I165" s="50"/>
      <c r="J165" s="50"/>
      <c r="K165" s="50"/>
      <c r="L165" s="50"/>
      <c r="M165" s="50"/>
      <c r="N165" s="50"/>
      <c r="O165" s="50"/>
      <c r="P165" s="50"/>
      <c r="Q165" s="50"/>
      <c r="R165" s="50"/>
      <c r="U165" s="77"/>
      <c r="V165" s="77"/>
      <c r="W165" s="77"/>
      <c r="X165" s="77"/>
      <c r="Y165" s="77"/>
      <c r="Z165" s="77"/>
      <c r="AA165" s="77"/>
      <c r="AB165" s="77"/>
      <c r="AC165" s="77"/>
      <c r="AD165" s="77"/>
      <c r="AE165" s="77"/>
    </row>
    <row r="166" spans="1:47" ht="14.25" customHeight="1">
      <c r="A166" s="22"/>
      <c r="B166" s="1079"/>
      <c r="C166" s="1080"/>
      <c r="D166" s="1081"/>
      <c r="E166" s="1075"/>
      <c r="F166" s="1011"/>
      <c r="G166" s="969"/>
      <c r="H166" s="1052"/>
      <c r="I166" s="50"/>
      <c r="J166" s="50"/>
      <c r="K166" s="50"/>
      <c r="L166" s="50"/>
      <c r="M166" s="50"/>
      <c r="N166" s="50"/>
      <c r="O166" s="50"/>
      <c r="P166" s="50"/>
      <c r="Q166" s="50"/>
      <c r="R166" s="50"/>
      <c r="U166" s="77"/>
      <c r="V166" s="77"/>
      <c r="W166" s="77"/>
      <c r="X166" s="77"/>
      <c r="Y166" s="77"/>
      <c r="Z166" s="77"/>
      <c r="AA166" s="77"/>
      <c r="AB166" s="77"/>
      <c r="AC166" s="77"/>
      <c r="AD166" s="77"/>
      <c r="AE166" s="77"/>
    </row>
    <row r="167" spans="1:47" ht="15" customHeight="1">
      <c r="A167" s="22"/>
      <c r="B167" s="1076" t="s">
        <v>582</v>
      </c>
      <c r="C167" s="1077"/>
      <c r="D167" s="1078"/>
      <c r="E167" s="1075" t="s">
        <v>127</v>
      </c>
      <c r="F167" s="1011" t="s">
        <v>583</v>
      </c>
      <c r="G167" s="969" t="s">
        <v>291</v>
      </c>
      <c r="H167" s="1051">
        <v>0</v>
      </c>
      <c r="I167" s="50"/>
      <c r="J167" s="50"/>
      <c r="K167" s="50"/>
      <c r="L167" s="50"/>
      <c r="M167" s="50"/>
      <c r="N167" s="50"/>
      <c r="O167" s="50"/>
      <c r="P167" s="50"/>
      <c r="Q167" s="50"/>
      <c r="R167" s="50"/>
      <c r="U167" s="77"/>
      <c r="V167" s="77"/>
      <c r="W167" s="77"/>
      <c r="X167" s="77"/>
      <c r="Y167" s="77"/>
      <c r="Z167" s="77"/>
      <c r="AA167" s="77"/>
      <c r="AB167" s="77"/>
      <c r="AC167" s="77"/>
      <c r="AD167" s="77"/>
      <c r="AE167" s="77"/>
    </row>
    <row r="168" spans="1:47" ht="15" customHeight="1">
      <c r="A168" s="22"/>
      <c r="B168" s="1079"/>
      <c r="C168" s="1080"/>
      <c r="D168" s="1081"/>
      <c r="E168" s="1075"/>
      <c r="F168" s="1011"/>
      <c r="G168" s="969"/>
      <c r="H168" s="1052"/>
      <c r="I168" s="50"/>
      <c r="J168" s="50"/>
      <c r="K168" s="50"/>
      <c r="L168" s="50"/>
      <c r="M168" s="50"/>
      <c r="N168" s="50"/>
      <c r="O168" s="50"/>
      <c r="P168" s="50"/>
      <c r="Q168" s="50"/>
      <c r="R168" s="50"/>
      <c r="U168" s="77"/>
      <c r="V168" s="77"/>
      <c r="W168" s="77"/>
      <c r="X168" s="77"/>
      <c r="Y168" s="77"/>
      <c r="Z168" s="77"/>
      <c r="AA168" s="77"/>
      <c r="AB168" s="77"/>
      <c r="AC168" s="77"/>
      <c r="AD168" s="77"/>
      <c r="AE168" s="77"/>
    </row>
    <row r="169" spans="1:47" ht="14.25" customHeight="1">
      <c r="A169" s="22"/>
      <c r="B169" s="1074" t="s">
        <v>584</v>
      </c>
      <c r="C169" s="1074"/>
      <c r="D169" s="1074"/>
      <c r="E169" s="1075" t="s">
        <v>127</v>
      </c>
      <c r="F169" s="1073"/>
      <c r="G169" s="50"/>
      <c r="H169" s="50"/>
      <c r="I169" s="50"/>
      <c r="J169" s="50"/>
      <c r="K169" s="50"/>
      <c r="L169" s="50"/>
      <c r="M169" s="50"/>
      <c r="N169" s="50"/>
      <c r="O169" s="50"/>
      <c r="P169" s="50"/>
      <c r="Q169" s="50"/>
      <c r="R169" s="50"/>
      <c r="U169" s="77"/>
      <c r="V169" s="77"/>
      <c r="W169" s="77"/>
      <c r="X169" s="77"/>
      <c r="Y169" s="77"/>
      <c r="Z169" s="77"/>
      <c r="AA169" s="77"/>
      <c r="AB169" s="77"/>
      <c r="AC169" s="77"/>
      <c r="AD169" s="77"/>
      <c r="AE169" s="77"/>
    </row>
    <row r="170" spans="1:47" ht="14.25" customHeight="1">
      <c r="A170" s="22"/>
      <c r="B170" s="1074"/>
      <c r="C170" s="1074"/>
      <c r="D170" s="1074"/>
      <c r="E170" s="1075"/>
      <c r="F170" s="1073"/>
      <c r="G170" s="50"/>
      <c r="H170" s="50"/>
      <c r="I170" s="50"/>
      <c r="J170" s="50"/>
      <c r="K170" s="50"/>
      <c r="L170" s="50"/>
      <c r="M170" s="50"/>
      <c r="N170" s="50"/>
      <c r="O170" s="50"/>
      <c r="P170" s="50"/>
      <c r="Q170" s="50"/>
      <c r="R170" s="50"/>
      <c r="U170" s="77"/>
      <c r="V170" s="77"/>
      <c r="W170" s="77"/>
      <c r="X170" s="77"/>
      <c r="Y170" s="77"/>
      <c r="Z170" s="77"/>
      <c r="AA170" s="77"/>
      <c r="AB170" s="77"/>
      <c r="AC170" s="77"/>
      <c r="AD170" s="77"/>
      <c r="AE170" s="77"/>
    </row>
    <row r="171" spans="1:47">
      <c r="A171" s="22"/>
      <c r="B171" s="1074"/>
      <c r="C171" s="1074"/>
      <c r="D171" s="1074"/>
      <c r="E171" s="1075"/>
      <c r="F171" s="50"/>
      <c r="G171" s="50"/>
      <c r="H171" s="50"/>
      <c r="I171" s="50"/>
      <c r="J171" s="50"/>
      <c r="K171" s="50"/>
      <c r="L171" s="50"/>
      <c r="M171" s="50"/>
      <c r="N171" s="50"/>
      <c r="O171" s="50"/>
      <c r="P171" s="50"/>
      <c r="Q171" s="50"/>
      <c r="R171" s="50"/>
      <c r="U171" s="77"/>
      <c r="V171" s="77"/>
      <c r="W171" s="77"/>
      <c r="X171" s="77"/>
      <c r="Y171" s="77"/>
      <c r="Z171" s="77"/>
      <c r="AA171" s="77"/>
      <c r="AB171" s="77"/>
      <c r="AC171" s="77"/>
      <c r="AD171" s="77"/>
      <c r="AE171" s="77"/>
    </row>
    <row r="172" spans="1:47">
      <c r="A172" s="22"/>
      <c r="B172" s="50"/>
      <c r="C172" s="50"/>
      <c r="D172" s="50"/>
      <c r="E172" s="50"/>
      <c r="F172" s="50"/>
      <c r="G172" s="50"/>
      <c r="H172" s="50"/>
      <c r="I172" s="50"/>
      <c r="J172" s="50"/>
      <c r="K172" s="50"/>
      <c r="L172" s="50"/>
      <c r="M172" s="50"/>
      <c r="N172" s="50"/>
      <c r="O172" s="50"/>
      <c r="P172" s="50"/>
      <c r="Q172" s="50"/>
      <c r="R172" s="50"/>
      <c r="U172" s="77"/>
      <c r="V172" s="77"/>
      <c r="W172" s="77"/>
      <c r="X172" s="77"/>
      <c r="Y172" s="77"/>
      <c r="Z172" s="77"/>
      <c r="AA172" s="77"/>
      <c r="AB172" s="77"/>
      <c r="AC172" s="77"/>
      <c r="AD172" s="77"/>
      <c r="AE172" s="77"/>
    </row>
    <row r="173" spans="1:47">
      <c r="A173" s="22"/>
      <c r="B173" s="50"/>
      <c r="C173" s="50"/>
      <c r="D173" s="50"/>
      <c r="E173" s="50"/>
      <c r="F173" s="50"/>
      <c r="G173" s="50"/>
      <c r="H173" s="50"/>
      <c r="I173" s="50"/>
      <c r="J173" s="50"/>
      <c r="K173" s="50"/>
      <c r="L173" s="50"/>
      <c r="M173" s="50"/>
      <c r="N173" s="50"/>
      <c r="O173" s="50"/>
      <c r="P173" s="50"/>
      <c r="Q173" s="50"/>
      <c r="R173" s="50"/>
      <c r="U173" s="77"/>
      <c r="V173" s="77"/>
      <c r="W173" s="77"/>
      <c r="X173" s="77"/>
      <c r="Y173" s="77"/>
      <c r="Z173" s="77"/>
      <c r="AA173" s="77"/>
      <c r="AB173" s="77"/>
      <c r="AC173" s="77"/>
      <c r="AD173" s="77"/>
      <c r="AE173" s="77"/>
    </row>
    <row r="174" spans="1:47" ht="14.15" customHeight="1">
      <c r="A174" s="50"/>
      <c r="B174" s="632" t="s">
        <v>526</v>
      </c>
      <c r="C174" s="632"/>
      <c r="D174" s="632"/>
      <c r="E174" s="632"/>
      <c r="F174" s="632"/>
      <c r="G174" s="632"/>
      <c r="H174" s="632"/>
      <c r="I174" s="632"/>
      <c r="J174" s="632"/>
      <c r="K174" s="632"/>
      <c r="L174" s="632"/>
      <c r="M174" s="632"/>
      <c r="N174" s="632"/>
      <c r="O174" s="632"/>
      <c r="P174" s="632"/>
      <c r="Q174" s="50"/>
      <c r="R174" s="50"/>
      <c r="U174" s="77"/>
      <c r="V174" s="77"/>
      <c r="W174" s="77"/>
      <c r="X174" s="77"/>
      <c r="Y174" s="77"/>
      <c r="Z174" s="77"/>
      <c r="AA174" s="77"/>
      <c r="AB174" s="77"/>
      <c r="AC174" s="77"/>
      <c r="AD174" s="77"/>
      <c r="AE174" s="77"/>
      <c r="AQ174" s="50"/>
      <c r="AR174" s="50"/>
      <c r="AS174" s="50"/>
      <c r="AT174" s="50"/>
      <c r="AU174" s="50"/>
    </row>
    <row r="175" spans="1:47">
      <c r="A175" s="50"/>
      <c r="B175" s="632"/>
      <c r="C175" s="632"/>
      <c r="D175" s="632"/>
      <c r="E175" s="632"/>
      <c r="F175" s="632"/>
      <c r="G175" s="632"/>
      <c r="H175" s="632"/>
      <c r="I175" s="632"/>
      <c r="J175" s="632"/>
      <c r="K175" s="632"/>
      <c r="L175" s="632"/>
      <c r="M175" s="632"/>
      <c r="N175" s="632"/>
      <c r="O175" s="632"/>
      <c r="P175" s="632"/>
      <c r="Q175" s="50"/>
      <c r="R175" s="50"/>
      <c r="U175" s="77"/>
      <c r="V175" s="77"/>
      <c r="W175" s="77"/>
      <c r="X175" s="77"/>
      <c r="Y175" s="77"/>
      <c r="Z175" s="77"/>
      <c r="AA175" s="77"/>
      <c r="AB175" s="77"/>
      <c r="AC175" s="77"/>
      <c r="AD175" s="77"/>
      <c r="AE175" s="77"/>
      <c r="AQ175" s="50"/>
      <c r="AR175" s="50"/>
      <c r="AS175" s="50"/>
      <c r="AT175" s="50"/>
      <c r="AU175" s="50"/>
    </row>
    <row r="176" spans="1:47" ht="14.5">
      <c r="A176" s="50"/>
      <c r="B176" s="30"/>
      <c r="C176" s="30"/>
      <c r="D176" s="226"/>
      <c r="E176" s="226"/>
      <c r="F176" s="226"/>
      <c r="G176" s="226"/>
      <c r="H176" s="226"/>
      <c r="I176" s="226"/>
      <c r="J176" s="226"/>
      <c r="K176" s="226"/>
      <c r="L176" s="226"/>
      <c r="M176" s="226"/>
      <c r="N176" s="226"/>
      <c r="O176" s="226"/>
      <c r="P176" s="226"/>
      <c r="Q176" s="50"/>
      <c r="R176" s="50"/>
      <c r="U176" s="77"/>
      <c r="V176" s="77"/>
      <c r="W176" s="77"/>
      <c r="X176" s="77"/>
      <c r="Y176" s="77"/>
      <c r="Z176" s="77"/>
      <c r="AA176" s="77"/>
      <c r="AB176" s="77"/>
      <c r="AC176" s="77"/>
      <c r="AD176" s="77"/>
      <c r="AE176" s="77"/>
      <c r="AQ176" s="50"/>
      <c r="AR176" s="50"/>
      <c r="AS176" s="50"/>
      <c r="AT176" s="50"/>
      <c r="AU176" s="50"/>
    </row>
    <row r="177" spans="1:47">
      <c r="A177" s="22"/>
      <c r="B177" s="791"/>
      <c r="C177" s="792"/>
      <c r="D177" s="792"/>
      <c r="E177" s="792"/>
      <c r="F177" s="792"/>
      <c r="G177" s="792"/>
      <c r="H177" s="792"/>
      <c r="I177" s="792"/>
      <c r="J177" s="792"/>
      <c r="K177" s="792"/>
      <c r="L177" s="792"/>
      <c r="M177" s="792"/>
      <c r="N177" s="792"/>
      <c r="O177" s="792"/>
      <c r="P177" s="793"/>
      <c r="Q177" s="50"/>
      <c r="R177" s="50"/>
      <c r="U177" s="77"/>
      <c r="V177" s="77"/>
      <c r="W177" s="77"/>
      <c r="X177" s="77"/>
      <c r="Y177" s="77"/>
      <c r="Z177" s="77"/>
      <c r="AA177" s="77"/>
      <c r="AB177" s="77"/>
      <c r="AC177" s="77"/>
      <c r="AD177" s="77"/>
      <c r="AE177" s="77"/>
      <c r="AK177" s="50"/>
      <c r="AL177" s="50"/>
      <c r="AM177" s="50"/>
      <c r="AN177" s="50"/>
      <c r="AO177" s="50"/>
      <c r="AP177" s="50"/>
      <c r="AQ177" s="50"/>
      <c r="AR177" s="50"/>
      <c r="AS177" s="50"/>
      <c r="AT177" s="50"/>
      <c r="AU177" s="50"/>
    </row>
    <row r="178" spans="1:47">
      <c r="A178" s="22"/>
      <c r="B178" s="794"/>
      <c r="C178" s="795"/>
      <c r="D178" s="795"/>
      <c r="E178" s="795"/>
      <c r="F178" s="795"/>
      <c r="G178" s="795"/>
      <c r="H178" s="795"/>
      <c r="I178" s="795"/>
      <c r="J178" s="795"/>
      <c r="K178" s="795"/>
      <c r="L178" s="795"/>
      <c r="M178" s="795"/>
      <c r="N178" s="795"/>
      <c r="O178" s="795"/>
      <c r="P178" s="796"/>
      <c r="Q178" s="50"/>
      <c r="R178" s="50"/>
      <c r="U178" s="77"/>
      <c r="V178" s="77"/>
      <c r="W178" s="77"/>
      <c r="X178" s="77"/>
      <c r="Y178" s="77"/>
      <c r="Z178" s="77"/>
      <c r="AA178" s="77"/>
      <c r="AB178" s="77"/>
      <c r="AC178" s="77"/>
      <c r="AD178" s="77"/>
      <c r="AE178" s="77"/>
      <c r="AK178" s="50"/>
      <c r="AL178" s="50"/>
      <c r="AM178" s="50"/>
      <c r="AN178" s="50"/>
      <c r="AO178" s="50"/>
      <c r="AP178" s="50"/>
      <c r="AQ178" s="50"/>
      <c r="AR178" s="50"/>
      <c r="AS178" s="50"/>
      <c r="AT178" s="50"/>
      <c r="AU178" s="50"/>
    </row>
    <row r="179" spans="1:47">
      <c r="A179" s="22"/>
      <c r="B179" s="794"/>
      <c r="C179" s="795"/>
      <c r="D179" s="795"/>
      <c r="E179" s="795"/>
      <c r="F179" s="795"/>
      <c r="G179" s="795"/>
      <c r="H179" s="795"/>
      <c r="I179" s="795"/>
      <c r="J179" s="795"/>
      <c r="K179" s="795"/>
      <c r="L179" s="795"/>
      <c r="M179" s="795"/>
      <c r="N179" s="795"/>
      <c r="O179" s="795"/>
      <c r="P179" s="796"/>
      <c r="Q179" s="50"/>
      <c r="R179" s="50"/>
      <c r="U179" s="77"/>
      <c r="V179" s="77"/>
      <c r="W179" s="77"/>
      <c r="X179" s="77"/>
      <c r="Y179" s="77"/>
      <c r="Z179" s="77"/>
      <c r="AA179" s="77"/>
      <c r="AB179" s="77"/>
      <c r="AC179" s="77"/>
      <c r="AD179" s="77"/>
      <c r="AE179" s="77"/>
      <c r="AK179" s="50"/>
      <c r="AL179" s="50"/>
      <c r="AM179" s="50"/>
      <c r="AN179" s="50"/>
      <c r="AO179" s="50"/>
      <c r="AP179" s="50"/>
      <c r="AQ179" s="50"/>
      <c r="AR179" s="50"/>
      <c r="AS179" s="50"/>
      <c r="AT179" s="50"/>
      <c r="AU179" s="50"/>
    </row>
    <row r="180" spans="1:47">
      <c r="A180" s="22"/>
      <c r="B180" s="794"/>
      <c r="C180" s="795"/>
      <c r="D180" s="795"/>
      <c r="E180" s="795"/>
      <c r="F180" s="795"/>
      <c r="G180" s="795"/>
      <c r="H180" s="795"/>
      <c r="I180" s="795"/>
      <c r="J180" s="795"/>
      <c r="K180" s="795"/>
      <c r="L180" s="795"/>
      <c r="M180" s="795"/>
      <c r="N180" s="795"/>
      <c r="O180" s="795"/>
      <c r="P180" s="796"/>
      <c r="Q180" s="50"/>
      <c r="R180" s="50"/>
      <c r="U180" s="77"/>
      <c r="V180" s="77"/>
      <c r="W180" s="77"/>
      <c r="X180" s="77"/>
      <c r="Y180" s="77"/>
      <c r="Z180" s="77"/>
      <c r="AA180" s="77"/>
      <c r="AB180" s="77"/>
      <c r="AC180" s="77"/>
      <c r="AD180" s="77"/>
      <c r="AE180" s="77"/>
      <c r="AK180" s="50"/>
      <c r="AL180" s="50"/>
      <c r="AM180" s="50"/>
      <c r="AN180" s="50"/>
      <c r="AO180" s="50"/>
      <c r="AP180" s="50"/>
      <c r="AQ180" s="50"/>
      <c r="AR180" s="50"/>
      <c r="AS180" s="50"/>
      <c r="AT180" s="50"/>
      <c r="AU180" s="50"/>
    </row>
    <row r="181" spans="1:47">
      <c r="A181" s="22"/>
      <c r="B181" s="794"/>
      <c r="C181" s="795"/>
      <c r="D181" s="795"/>
      <c r="E181" s="795"/>
      <c r="F181" s="795"/>
      <c r="G181" s="795"/>
      <c r="H181" s="795"/>
      <c r="I181" s="795"/>
      <c r="J181" s="795"/>
      <c r="K181" s="795"/>
      <c r="L181" s="795"/>
      <c r="M181" s="795"/>
      <c r="N181" s="795"/>
      <c r="O181" s="795"/>
      <c r="P181" s="796"/>
      <c r="Q181" s="50"/>
      <c r="R181" s="50"/>
      <c r="U181" s="77"/>
      <c r="V181" s="77"/>
      <c r="W181" s="77"/>
      <c r="X181" s="77"/>
      <c r="Y181" s="77"/>
      <c r="Z181" s="77"/>
      <c r="AA181" s="77"/>
      <c r="AB181" s="77"/>
      <c r="AC181" s="77"/>
      <c r="AD181" s="77"/>
      <c r="AE181" s="77"/>
      <c r="AK181" s="50"/>
      <c r="AL181" s="50"/>
      <c r="AM181" s="50"/>
      <c r="AN181" s="50"/>
      <c r="AO181" s="50"/>
      <c r="AP181" s="50"/>
      <c r="AQ181" s="50"/>
      <c r="AR181" s="50"/>
      <c r="AS181" s="50"/>
      <c r="AT181" s="50"/>
      <c r="AU181" s="50"/>
    </row>
    <row r="182" spans="1:47">
      <c r="A182" s="22"/>
      <c r="B182" s="794"/>
      <c r="C182" s="795"/>
      <c r="D182" s="795"/>
      <c r="E182" s="795"/>
      <c r="F182" s="795"/>
      <c r="G182" s="795"/>
      <c r="H182" s="795"/>
      <c r="I182" s="795"/>
      <c r="J182" s="795"/>
      <c r="K182" s="795"/>
      <c r="L182" s="795"/>
      <c r="M182" s="795"/>
      <c r="N182" s="795"/>
      <c r="O182" s="795"/>
      <c r="P182" s="796"/>
      <c r="Q182" s="50"/>
      <c r="R182" s="50"/>
      <c r="U182" s="77"/>
      <c r="V182" s="77"/>
      <c r="W182" s="77"/>
      <c r="X182" s="77"/>
      <c r="Y182" s="77"/>
      <c r="Z182" s="77"/>
      <c r="AA182" s="77"/>
      <c r="AB182" s="77"/>
      <c r="AC182" s="77"/>
      <c r="AD182" s="77"/>
      <c r="AE182" s="77"/>
      <c r="AK182" s="50"/>
      <c r="AL182" s="50"/>
      <c r="AM182" s="50"/>
      <c r="AN182" s="50"/>
      <c r="AO182" s="50"/>
      <c r="AP182" s="50"/>
      <c r="AQ182" s="50"/>
      <c r="AR182" s="50"/>
      <c r="AS182" s="50"/>
      <c r="AT182" s="50"/>
      <c r="AU182" s="50"/>
    </row>
    <row r="183" spans="1:47">
      <c r="A183" s="22"/>
      <c r="B183" s="794"/>
      <c r="C183" s="795"/>
      <c r="D183" s="795"/>
      <c r="E183" s="795"/>
      <c r="F183" s="795"/>
      <c r="G183" s="795"/>
      <c r="H183" s="795"/>
      <c r="I183" s="795"/>
      <c r="J183" s="795"/>
      <c r="K183" s="795"/>
      <c r="L183" s="795"/>
      <c r="M183" s="795"/>
      <c r="N183" s="795"/>
      <c r="O183" s="795"/>
      <c r="P183" s="796"/>
      <c r="Q183" s="50"/>
      <c r="R183" s="50"/>
      <c r="U183" s="77"/>
      <c r="V183" s="77"/>
      <c r="W183" s="77"/>
      <c r="X183" s="77"/>
      <c r="Y183" s="77"/>
      <c r="Z183" s="77"/>
      <c r="AA183" s="77"/>
      <c r="AB183" s="77"/>
      <c r="AC183" s="77"/>
      <c r="AD183" s="77"/>
      <c r="AE183" s="77"/>
      <c r="AK183" s="50"/>
      <c r="AL183" s="50"/>
      <c r="AM183" s="50"/>
      <c r="AN183" s="50"/>
      <c r="AO183" s="50"/>
      <c r="AP183" s="50"/>
      <c r="AQ183" s="50"/>
      <c r="AR183" s="50"/>
      <c r="AS183" s="50"/>
      <c r="AT183" s="50"/>
      <c r="AU183" s="50"/>
    </row>
    <row r="184" spans="1:47">
      <c r="A184" s="22"/>
      <c r="B184" s="794"/>
      <c r="C184" s="795"/>
      <c r="D184" s="795"/>
      <c r="E184" s="795"/>
      <c r="F184" s="795"/>
      <c r="G184" s="795"/>
      <c r="H184" s="795"/>
      <c r="I184" s="795"/>
      <c r="J184" s="795"/>
      <c r="K184" s="795"/>
      <c r="L184" s="795"/>
      <c r="M184" s="795"/>
      <c r="N184" s="795"/>
      <c r="O184" s="795"/>
      <c r="P184" s="796"/>
      <c r="Q184" s="50"/>
      <c r="R184" s="50"/>
      <c r="AK184" s="50"/>
      <c r="AL184" s="50"/>
      <c r="AM184" s="50"/>
      <c r="AN184" s="50"/>
      <c r="AO184" s="50"/>
      <c r="AP184" s="50"/>
      <c r="AQ184" s="50"/>
      <c r="AR184" s="50"/>
      <c r="AS184" s="50"/>
      <c r="AT184" s="50"/>
      <c r="AU184" s="50"/>
    </row>
    <row r="185" spans="1:47">
      <c r="A185" s="22"/>
      <c r="B185" s="797"/>
      <c r="C185" s="798"/>
      <c r="D185" s="798"/>
      <c r="E185" s="798"/>
      <c r="F185" s="798"/>
      <c r="G185" s="798"/>
      <c r="H185" s="798"/>
      <c r="I185" s="798"/>
      <c r="J185" s="798"/>
      <c r="K185" s="798"/>
      <c r="L185" s="798"/>
      <c r="M185" s="798"/>
      <c r="N185" s="798"/>
      <c r="O185" s="798"/>
      <c r="P185" s="799"/>
      <c r="Q185" s="50"/>
      <c r="R185" s="50"/>
      <c r="AK185" s="50"/>
      <c r="AL185" s="50"/>
      <c r="AM185" s="50"/>
      <c r="AN185" s="50"/>
      <c r="AO185" s="50"/>
      <c r="AP185" s="50"/>
      <c r="AQ185" s="50"/>
      <c r="AR185" s="50"/>
      <c r="AS185" s="50"/>
      <c r="AT185" s="50"/>
      <c r="AU185" s="50"/>
    </row>
  </sheetData>
  <sheetProtection algorithmName="SHA-512" hashValue="pGUhTPM40Z+q8LQwtgCtILO86c4bKdcNB8Y0V5awo4dXxq4jzFsZxU2PPcGV/yFCidQBbupONEePWZXgSVi/rw==" saltValue="T1Czp7ycpCZoXJCs7tXbvw==" spinCount="100000" sheet="1" formatCells="0" formatColumns="0" formatRows="0" insertColumns="0" insertRows="0" insertHyperlinks="0" deleteColumns="0" deleteRows="0" sort="0" autoFilter="0" pivotTables="0"/>
  <mergeCells count="337">
    <mergeCell ref="T93:W102"/>
    <mergeCell ref="B152:D153"/>
    <mergeCell ref="E152:E153"/>
    <mergeCell ref="F152:F153"/>
    <mergeCell ref="B162:D164"/>
    <mergeCell ref="E162:E164"/>
    <mergeCell ref="F162:F164"/>
    <mergeCell ref="G162:G164"/>
    <mergeCell ref="H162:H164"/>
    <mergeCell ref="B146:D147"/>
    <mergeCell ref="B157:S157"/>
    <mergeCell ref="Q150:Q151"/>
    <mergeCell ref="R150:R151"/>
    <mergeCell ref="Q152:Q153"/>
    <mergeCell ref="R152:R153"/>
    <mergeCell ref="K152:K153"/>
    <mergeCell ref="L152:L153"/>
    <mergeCell ref="M152:M153"/>
    <mergeCell ref="N152:N153"/>
    <mergeCell ref="O152:O153"/>
    <mergeCell ref="B142:D143"/>
    <mergeCell ref="E142:E143"/>
    <mergeCell ref="F142:F143"/>
    <mergeCell ref="B144:D145"/>
    <mergeCell ref="F169:F170"/>
    <mergeCell ref="B169:D171"/>
    <mergeCell ref="E169:E171"/>
    <mergeCell ref="B165:D166"/>
    <mergeCell ref="E165:E166"/>
    <mergeCell ref="F165:F166"/>
    <mergeCell ref="G165:G166"/>
    <mergeCell ref="H165:H166"/>
    <mergeCell ref="B167:D168"/>
    <mergeCell ref="E167:E168"/>
    <mergeCell ref="G167:G168"/>
    <mergeCell ref="H167:H168"/>
    <mergeCell ref="F167:F168"/>
    <mergeCell ref="B60:P68"/>
    <mergeCell ref="B80:D83"/>
    <mergeCell ref="E80:E83"/>
    <mergeCell ref="B72:S72"/>
    <mergeCell ref="B74:S74"/>
    <mergeCell ref="B91:P91"/>
    <mergeCell ref="B89:S89"/>
    <mergeCell ref="F138:F139"/>
    <mergeCell ref="B140:D141"/>
    <mergeCell ref="E140:E141"/>
    <mergeCell ref="F140:F141"/>
    <mergeCell ref="B134:D137"/>
    <mergeCell ref="E134:E137"/>
    <mergeCell ref="F134:F137"/>
    <mergeCell ref="B138:D139"/>
    <mergeCell ref="E138:E139"/>
    <mergeCell ref="F80:F83"/>
    <mergeCell ref="B76:S78"/>
    <mergeCell ref="O97:O98"/>
    <mergeCell ref="P97:P98"/>
    <mergeCell ref="Q97:Q98"/>
    <mergeCell ref="R97:R98"/>
    <mergeCell ref="B93:D96"/>
    <mergeCell ref="E93:E96"/>
    <mergeCell ref="B28:P28"/>
    <mergeCell ref="B34:P42"/>
    <mergeCell ref="B44:P45"/>
    <mergeCell ref="B47:P55"/>
    <mergeCell ref="B58:P59"/>
    <mergeCell ref="C23:E24"/>
    <mergeCell ref="F23:F24"/>
    <mergeCell ref="G23:H24"/>
    <mergeCell ref="I23:J24"/>
    <mergeCell ref="B9:F10"/>
    <mergeCell ref="G9:P10"/>
    <mergeCell ref="B12:P12"/>
    <mergeCell ref="B14:P15"/>
    <mergeCell ref="C20:E22"/>
    <mergeCell ref="F20:F22"/>
    <mergeCell ref="G20:H22"/>
    <mergeCell ref="I20:J22"/>
    <mergeCell ref="O20:P24"/>
    <mergeCell ref="B5:P5"/>
    <mergeCell ref="B6:B7"/>
    <mergeCell ref="C6:H7"/>
    <mergeCell ref="I6:I7"/>
    <mergeCell ref="J6:J7"/>
    <mergeCell ref="K6:K7"/>
    <mergeCell ref="L6:L7"/>
    <mergeCell ref="M6:M7"/>
    <mergeCell ref="N6:N7"/>
    <mergeCell ref="O6:O7"/>
    <mergeCell ref="P6:P7"/>
    <mergeCell ref="B174:P175"/>
    <mergeCell ref="B177:P185"/>
    <mergeCell ref="B159:P160"/>
    <mergeCell ref="B150:D151"/>
    <mergeCell ref="E150:E151"/>
    <mergeCell ref="F150:F151"/>
    <mergeCell ref="B148:D149"/>
    <mergeCell ref="E148:E149"/>
    <mergeCell ref="F148:F149"/>
    <mergeCell ref="G150:G151"/>
    <mergeCell ref="H150:H151"/>
    <mergeCell ref="I150:I151"/>
    <mergeCell ref="J150:J151"/>
    <mergeCell ref="K150:K151"/>
    <mergeCell ref="L150:L151"/>
    <mergeCell ref="M150:M151"/>
    <mergeCell ref="N150:N151"/>
    <mergeCell ref="O150:O151"/>
    <mergeCell ref="P150:P151"/>
    <mergeCell ref="P152:P153"/>
    <mergeCell ref="G152:G153"/>
    <mergeCell ref="H152:H153"/>
    <mergeCell ref="I152:I153"/>
    <mergeCell ref="J152:J153"/>
    <mergeCell ref="E144:E145"/>
    <mergeCell ref="F144:F145"/>
    <mergeCell ref="I162:K164"/>
    <mergeCell ref="M97:M98"/>
    <mergeCell ref="N97:N98"/>
    <mergeCell ref="J99:J100"/>
    <mergeCell ref="K99:K100"/>
    <mergeCell ref="L99:L100"/>
    <mergeCell ref="J97:J98"/>
    <mergeCell ref="K97:K98"/>
    <mergeCell ref="L97:L98"/>
    <mergeCell ref="M99:M100"/>
    <mergeCell ref="N99:N100"/>
    <mergeCell ref="J138:J139"/>
    <mergeCell ref="F121:F122"/>
    <mergeCell ref="G121:G122"/>
    <mergeCell ref="H121:H122"/>
    <mergeCell ref="I121:I122"/>
    <mergeCell ref="J121:J122"/>
    <mergeCell ref="K121:K122"/>
    <mergeCell ref="F125:F126"/>
    <mergeCell ref="G125:G126"/>
    <mergeCell ref="H125:H126"/>
    <mergeCell ref="I125:I126"/>
    <mergeCell ref="B108:D111"/>
    <mergeCell ref="E108:E111"/>
    <mergeCell ref="F108:F111"/>
    <mergeCell ref="B103:D104"/>
    <mergeCell ref="E103:E104"/>
    <mergeCell ref="F103:F104"/>
    <mergeCell ref="G103:G104"/>
    <mergeCell ref="N101:N102"/>
    <mergeCell ref="O101:O102"/>
    <mergeCell ref="K101:K102"/>
    <mergeCell ref="L101:L102"/>
    <mergeCell ref="P101:P102"/>
    <mergeCell ref="Q101:Q102"/>
    <mergeCell ref="R101:R102"/>
    <mergeCell ref="B99:D100"/>
    <mergeCell ref="E99:E100"/>
    <mergeCell ref="F99:F100"/>
    <mergeCell ref="F93:F96"/>
    <mergeCell ref="B97:D98"/>
    <mergeCell ref="E97:E98"/>
    <mergeCell ref="F97:F98"/>
    <mergeCell ref="G97:G98"/>
    <mergeCell ref="H97:H98"/>
    <mergeCell ref="I97:I98"/>
    <mergeCell ref="G99:G100"/>
    <mergeCell ref="H99:H100"/>
    <mergeCell ref="I99:I100"/>
    <mergeCell ref="G93:R94"/>
    <mergeCell ref="B101:D102"/>
    <mergeCell ref="E101:E102"/>
    <mergeCell ref="F101:F102"/>
    <mergeCell ref="G101:G102"/>
    <mergeCell ref="H101:H102"/>
    <mergeCell ref="I101:I102"/>
    <mergeCell ref="J101:J102"/>
    <mergeCell ref="B121:D122"/>
    <mergeCell ref="E121:E122"/>
    <mergeCell ref="Q103:Q104"/>
    <mergeCell ref="R103:R104"/>
    <mergeCell ref="J103:J104"/>
    <mergeCell ref="K103:K104"/>
    <mergeCell ref="L103:L104"/>
    <mergeCell ref="B117:D120"/>
    <mergeCell ref="E117:E120"/>
    <mergeCell ref="F117:F120"/>
    <mergeCell ref="B112:D113"/>
    <mergeCell ref="E112:E113"/>
    <mergeCell ref="F112:F113"/>
    <mergeCell ref="G112:G113"/>
    <mergeCell ref="H112:H113"/>
    <mergeCell ref="I112:I113"/>
    <mergeCell ref="M112:M113"/>
    <mergeCell ref="N112:N113"/>
    <mergeCell ref="O112:O113"/>
    <mergeCell ref="H103:H104"/>
    <mergeCell ref="I103:I104"/>
    <mergeCell ref="J112:J113"/>
    <mergeCell ref="K112:K113"/>
    <mergeCell ref="L112:L113"/>
    <mergeCell ref="B123:D124"/>
    <mergeCell ref="E123:E124"/>
    <mergeCell ref="F123:F124"/>
    <mergeCell ref="G123:G124"/>
    <mergeCell ref="H123:H124"/>
    <mergeCell ref="I123:I124"/>
    <mergeCell ref="J123:J124"/>
    <mergeCell ref="K123:K124"/>
    <mergeCell ref="L123:L124"/>
    <mergeCell ref="J125:J126"/>
    <mergeCell ref="K125:K126"/>
    <mergeCell ref="K138:K139"/>
    <mergeCell ref="L138:L139"/>
    <mergeCell ref="M138:M139"/>
    <mergeCell ref="N138:N139"/>
    <mergeCell ref="O138:O139"/>
    <mergeCell ref="P140:P141"/>
    <mergeCell ref="Q140:Q141"/>
    <mergeCell ref="R140:R141"/>
    <mergeCell ref="G142:G143"/>
    <mergeCell ref="H142:H143"/>
    <mergeCell ref="I142:I143"/>
    <mergeCell ref="J142:J143"/>
    <mergeCell ref="K142:K143"/>
    <mergeCell ref="L142:L143"/>
    <mergeCell ref="M142:M143"/>
    <mergeCell ref="N142:N143"/>
    <mergeCell ref="O142:O143"/>
    <mergeCell ref="P142:P143"/>
    <mergeCell ref="Q142:Q143"/>
    <mergeCell ref="R142:R143"/>
    <mergeCell ref="G140:G141"/>
    <mergeCell ref="H140:H141"/>
    <mergeCell ref="I140:I141"/>
    <mergeCell ref="J140:J141"/>
    <mergeCell ref="K140:K141"/>
    <mergeCell ref="L140:L141"/>
    <mergeCell ref="M140:M141"/>
    <mergeCell ref="N140:N141"/>
    <mergeCell ref="O140:O141"/>
    <mergeCell ref="P144:P145"/>
    <mergeCell ref="Q144:Q145"/>
    <mergeCell ref="R144:R145"/>
    <mergeCell ref="G148:G149"/>
    <mergeCell ref="H148:H149"/>
    <mergeCell ref="I148:I149"/>
    <mergeCell ref="J148:J149"/>
    <mergeCell ref="K148:K149"/>
    <mergeCell ref="L148:L149"/>
    <mergeCell ref="M148:M149"/>
    <mergeCell ref="N148:N149"/>
    <mergeCell ref="O148:O149"/>
    <mergeCell ref="G144:G145"/>
    <mergeCell ref="H144:H145"/>
    <mergeCell ref="I144:I145"/>
    <mergeCell ref="J144:J145"/>
    <mergeCell ref="K144:K145"/>
    <mergeCell ref="L144:L145"/>
    <mergeCell ref="M144:M145"/>
    <mergeCell ref="P84:P85"/>
    <mergeCell ref="Q84:Q85"/>
    <mergeCell ref="R84:R85"/>
    <mergeCell ref="I127:I128"/>
    <mergeCell ref="J127:J128"/>
    <mergeCell ref="K127:K128"/>
    <mergeCell ref="L127:L128"/>
    <mergeCell ref="M127:M128"/>
    <mergeCell ref="N127:N128"/>
    <mergeCell ref="O127:O128"/>
    <mergeCell ref="P127:P128"/>
    <mergeCell ref="Q127:Q128"/>
    <mergeCell ref="R127:R128"/>
    <mergeCell ref="L125:L126"/>
    <mergeCell ref="M125:M126"/>
    <mergeCell ref="N125:N126"/>
    <mergeCell ref="O125:O126"/>
    <mergeCell ref="P125:P126"/>
    <mergeCell ref="Q125:Q126"/>
    <mergeCell ref="O99:O100"/>
    <mergeCell ref="P99:P100"/>
    <mergeCell ref="Q99:Q100"/>
    <mergeCell ref="R99:R100"/>
    <mergeCell ref="M101:M102"/>
    <mergeCell ref="B84:D85"/>
    <mergeCell ref="E84:E85"/>
    <mergeCell ref="F84:F85"/>
    <mergeCell ref="G84:G85"/>
    <mergeCell ref="H84:H85"/>
    <mergeCell ref="I84:I85"/>
    <mergeCell ref="J84:J85"/>
    <mergeCell ref="K84:K85"/>
    <mergeCell ref="L84:L85"/>
    <mergeCell ref="R123:R124"/>
    <mergeCell ref="M103:M104"/>
    <mergeCell ref="N103:N104"/>
    <mergeCell ref="O103:O104"/>
    <mergeCell ref="P103:P104"/>
    <mergeCell ref="N144:N145"/>
    <mergeCell ref="O144:O145"/>
    <mergeCell ref="P148:P149"/>
    <mergeCell ref="Q148:Q149"/>
    <mergeCell ref="R148:R149"/>
    <mergeCell ref="P138:P139"/>
    <mergeCell ref="Q138:Q139"/>
    <mergeCell ref="R138:R139"/>
    <mergeCell ref="B132:S132"/>
    <mergeCell ref="B127:D128"/>
    <mergeCell ref="E127:E128"/>
    <mergeCell ref="F127:F128"/>
    <mergeCell ref="B125:D126"/>
    <mergeCell ref="E125:E126"/>
    <mergeCell ref="G127:G128"/>
    <mergeCell ref="H127:H128"/>
    <mergeCell ref="G138:G139"/>
    <mergeCell ref="H138:H139"/>
    <mergeCell ref="I138:I139"/>
    <mergeCell ref="G80:R81"/>
    <mergeCell ref="G108:R109"/>
    <mergeCell ref="G117:R118"/>
    <mergeCell ref="G134:R135"/>
    <mergeCell ref="B31:P32"/>
    <mergeCell ref="M84:M85"/>
    <mergeCell ref="N84:N85"/>
    <mergeCell ref="O84:O85"/>
    <mergeCell ref="R125:R126"/>
    <mergeCell ref="P121:P122"/>
    <mergeCell ref="Q121:Q122"/>
    <mergeCell ref="L121:L122"/>
    <mergeCell ref="M121:M122"/>
    <mergeCell ref="N121:N122"/>
    <mergeCell ref="O121:O122"/>
    <mergeCell ref="P112:P113"/>
    <mergeCell ref="Q112:Q113"/>
    <mergeCell ref="R112:R113"/>
    <mergeCell ref="R121:R122"/>
    <mergeCell ref="M123:M124"/>
    <mergeCell ref="N123:N124"/>
    <mergeCell ref="O123:O124"/>
    <mergeCell ref="P123:P124"/>
    <mergeCell ref="Q123:Q124"/>
  </mergeCells>
  <conditionalFormatting sqref="E165:E168">
    <cfRule type="expression" dxfId="37" priority="77">
      <formula>"NICHT(ZELLE(""Schutz"";A1))"</formula>
    </cfRule>
  </conditionalFormatting>
  <conditionalFormatting sqref="F84:F85">
    <cfRule type="expression" dxfId="36" priority="34">
      <formula>F84&gt;SUM(G84:R85)</formula>
    </cfRule>
    <cfRule type="expression" dxfId="35" priority="35">
      <formula>AND(F84=0,SUM(G84:R85)&gt;0)</formula>
    </cfRule>
  </conditionalFormatting>
  <conditionalFormatting sqref="F97:F104">
    <cfRule type="expression" dxfId="34" priority="26">
      <formula>F97&gt;SUM(G97:R98)</formula>
    </cfRule>
    <cfRule type="expression" dxfId="33" priority="27">
      <formula>AND(F97=0,SUM(G97:R98)&gt;0)</formula>
    </cfRule>
  </conditionalFormatting>
  <conditionalFormatting sqref="F112:F113">
    <cfRule type="expression" dxfId="32" priority="24">
      <formula>F112&gt;SUM(G112:R113)</formula>
    </cfRule>
    <cfRule type="expression" dxfId="31" priority="25">
      <formula>AND(F112=0,SUM(G112:R113)&gt;0)</formula>
    </cfRule>
  </conditionalFormatting>
  <conditionalFormatting sqref="F121:F128">
    <cfRule type="expression" dxfId="30" priority="16">
      <formula>F121&gt;SUM(G121:R122)</formula>
    </cfRule>
    <cfRule type="expression" dxfId="29" priority="17">
      <formula>AND(F121=0,SUM(G121:R122)&gt;0)</formula>
    </cfRule>
  </conditionalFormatting>
  <conditionalFormatting sqref="F138:F145">
    <cfRule type="expression" dxfId="28" priority="8">
      <formula>F138&gt;SUM(G138:R139)</formula>
    </cfRule>
    <cfRule type="expression" dxfId="27" priority="9">
      <formula>AND(F138=0,SUM(G138:R139)&gt;0)</formula>
    </cfRule>
  </conditionalFormatting>
  <conditionalFormatting sqref="F148:F153">
    <cfRule type="expression" dxfId="26" priority="2">
      <formula>F148&gt;SUM(G148:R149)</formula>
    </cfRule>
    <cfRule type="expression" dxfId="25" priority="3">
      <formula>AND(F148=0,SUM(G148:R149)&gt;0)</formula>
    </cfRule>
  </conditionalFormatting>
  <conditionalFormatting sqref="G82:R82">
    <cfRule type="notContainsBlanks" dxfId="21" priority="64">
      <formula>LEN(TRIM(G82))&gt;0</formula>
    </cfRule>
  </conditionalFormatting>
  <conditionalFormatting sqref="G95:R95">
    <cfRule type="notContainsBlanks" dxfId="20" priority="65">
      <formula>LEN(TRIM(G95))&gt;0</formula>
    </cfRule>
  </conditionalFormatting>
  <conditionalFormatting sqref="G110:R110">
    <cfRule type="notContainsBlanks" dxfId="19" priority="66">
      <formula>LEN(TRIM(G110))&gt;0</formula>
    </cfRule>
  </conditionalFormatting>
  <conditionalFormatting sqref="G119:R119">
    <cfRule type="notContainsBlanks" dxfId="18" priority="67">
      <formula>LEN(TRIM(G119))&gt;0</formula>
    </cfRule>
  </conditionalFormatting>
  <conditionalFormatting sqref="G136:R136">
    <cfRule type="notContainsBlanks" dxfId="17" priority="68">
      <formula>LEN(TRIM(G136))&gt;0</formula>
    </cfRule>
  </conditionalFormatting>
  <dataValidations xWindow="628" yWindow="1190" count="9">
    <dataValidation allowBlank="1" showErrorMessage="1" prompt="Please continuously update your achieved progress here." sqref="I23:J24" xr:uid="{00000000-0002-0000-0B00-000000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7" xr:uid="{00000000-0002-0000-0B00-000001000000}"/>
    <dataValidation type="whole" allowBlank="1" showInputMessage="1" showErrorMessage="1" prompt="Pleased enter your planned target value here. " sqref="G23:H24" xr:uid="{00000000-0002-0000-0B00-000002000000}">
      <formula1>0</formula1>
      <formula2>1000000000000000000</formula2>
    </dataValidation>
    <dataValidation allowBlank="1" showInputMessage="1" showErrorMessage="1" prompt="Please justify why the project can report on the indicator. In doing so, please name relevant outcome, outputs and work packages (if applicable)." sqref="B34:P42" xr:uid="{00000000-0002-0000-0B00-000003000000}"/>
    <dataValidation allowBlank="1" showInputMessage="1" showErrorMessage="1" prompt="Please provide a list of funders working with the same group of people as your project. Please update the list as needed " sqref="B60:P68" xr:uid="{00000000-0002-0000-0B00-000004000000}"/>
    <dataValidation allowBlank="1" showErrorMessage="1" sqref="B177:P185" xr:uid="{00000000-0002-0000-0B00-000005000000}"/>
    <dataValidation type="whole" allowBlank="1" showInputMessage="1" showErrorMessage="1" promptTitle="Information must be supplied!" prompt="Please regularly update the cumulative total here. If you entered values for individual years, this value should not be &quot;0&quot;. " sqref="H165:H168" xr:uid="{00000000-0002-0000-0B00-000006000000}">
      <formula1>0</formula1>
      <formula2>1E+29</formula2>
    </dataValidation>
    <dataValidation type="whole" allowBlank="1" showInputMessage="1" showErrorMessage="1" prompt="Please enter your annual progress here." sqref="G84:R85 G97:R104 G112:R113 G121:R128 G138:R145 G148:R153" xr:uid="{00000000-0002-0000-0B00-000007000000}">
      <formula1>0</formula1>
      <formula2>1E+29</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84:F85 F97:F104 F112:F113 F121:F128 F138:F145 F148:F153" xr:uid="{00000000-0002-0000-0B00-000008000000}">
      <formula1>0</formula1>
    </dataValidation>
  </dataValidations>
  <hyperlinks>
    <hyperlink ref="C6:H7" location="'SI4 | Capacity People'!A1" display="SI 4 | Capacity People: Project data (background and monitoring)  " xr:uid="{00000000-0004-0000-0B00-000000000000}"/>
    <hyperlink ref="I6:I7" location="'SI5 | Leveraged Finance'!A1" display="&gt;" xr:uid="{00000000-0004-0000-0B00-000001000000}"/>
    <hyperlink ref="B6:B7" location="'SI3 | Adaptation'!A1" display="&lt;" xr:uid="{00000000-0004-0000-0B00-000002000000}"/>
    <hyperlink ref="N6:N7" location="'Basic Data'!A1" display="Basic Data" xr:uid="{00000000-0004-0000-0B00-000003000000}"/>
    <hyperlink ref="O6:O7" location="Manual!A1" display="Manual" xr:uid="{00000000-0004-0000-0B00-000004000000}"/>
    <hyperlink ref="P6:P7" location="Overview!A1" display="Overview" xr:uid="{00000000-0004-0000-0B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4" operator="containsText" id="{E381070F-546D-4603-981E-EA8D3E700F68}">
            <xm:f>NOT(ISERROR(SEARCH(Calc!$E$41,G9)))</xm:f>
            <xm:f>Calc!$E$41</xm:f>
            <x14:dxf>
              <fill>
                <patternFill>
                  <bgColor theme="5" tint="0.39994506668294322"/>
                </patternFill>
              </fill>
            </x14:dxf>
          </x14:cfRule>
          <x14:cfRule type="containsText" priority="75" operator="containsText" id="{AE098FC6-E900-4F05-BF84-8DEB07265F88}">
            <xm:f>NOT(ISERROR(SEARCH(Calc!$E$42,G9)))</xm:f>
            <xm:f>Calc!$E$42</xm:f>
            <x14:dxf>
              <fill>
                <patternFill>
                  <bgColor theme="4" tint="0.79998168889431442"/>
                </patternFill>
              </fill>
            </x14:dxf>
          </x14:cfRule>
          <x14:cfRule type="containsText" priority="76" operator="containsText" id="{0FBD88F0-A608-42B4-9A32-522C87506B65}">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28" yWindow="1190" count="2">
        <x14:dataValidation type="list" allowBlank="1" showInputMessage="1" showErrorMessage="1" xr:uid="{00000000-0002-0000-0B00-000009000000}">
          <x14:formula1>
            <xm:f>Calc!$A$32:$A$34</xm:f>
          </x14:formula1>
          <xm:sqref>E165:E168</xm:sqref>
        </x14:dataValidation>
        <x14:dataValidation type="list" allowBlank="1" showErrorMessage="1" xr:uid="{00000000-0002-0000-0B00-00000A000000}">
          <x14:formula1>
            <xm:f>Calc!$A$32:$A$34</xm:f>
          </x14:formula1>
          <xm:sqref>E169:E171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1:AD85"/>
  <sheetViews>
    <sheetView zoomScale="80" zoomScaleNormal="80" workbookViewId="0">
      <pane ySplit="10" topLeftCell="A29" activePane="bottomLeft" state="frozen"/>
      <selection pane="bottomLeft" activeCell="A38" sqref="A38"/>
    </sheetView>
  </sheetViews>
  <sheetFormatPr defaultColWidth="11" defaultRowHeight="14"/>
  <cols>
    <col min="1" max="6" width="11" style="9" customWidth="1"/>
    <col min="7" max="16" width="11" style="9"/>
    <col min="17" max="17" width="11" style="77"/>
    <col min="18" max="28" width="11" style="77" customWidth="1"/>
    <col min="29" max="30" width="11" style="77"/>
    <col min="31" max="16384" width="11" style="29"/>
  </cols>
  <sheetData>
    <row r="1" spans="1:30"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row>
    <row r="2" spans="1:30"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row>
    <row r="3" spans="1:30"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row>
    <row r="4" spans="1:30"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row>
    <row r="5" spans="1:30" ht="15" customHeight="1">
      <c r="A5" s="50"/>
      <c r="B5" s="618" t="s">
        <v>585</v>
      </c>
      <c r="C5" s="618"/>
      <c r="D5" s="618"/>
      <c r="E5" s="618"/>
      <c r="F5" s="618"/>
      <c r="G5" s="618"/>
      <c r="H5" s="618"/>
      <c r="I5" s="618"/>
      <c r="J5" s="618"/>
      <c r="K5" s="618"/>
      <c r="L5" s="618"/>
      <c r="M5" s="618"/>
      <c r="N5" s="618"/>
      <c r="O5" s="618"/>
      <c r="P5" s="618"/>
    </row>
    <row r="6" spans="1:30" ht="15" customHeight="1">
      <c r="A6" s="50"/>
      <c r="B6" s="605" t="s">
        <v>1</v>
      </c>
      <c r="C6" s="605" t="s">
        <v>586</v>
      </c>
      <c r="D6" s="605"/>
      <c r="E6" s="605"/>
      <c r="F6" s="605"/>
      <c r="G6" s="605"/>
      <c r="H6" s="605"/>
      <c r="I6" s="605" t="s">
        <v>3</v>
      </c>
      <c r="J6" s="619"/>
      <c r="K6" s="617"/>
      <c r="L6" s="617"/>
      <c r="M6" s="577" t="s">
        <v>4</v>
      </c>
      <c r="N6" s="620" t="s">
        <v>5</v>
      </c>
      <c r="O6" s="620" t="s">
        <v>2</v>
      </c>
      <c r="P6" s="620" t="s">
        <v>6</v>
      </c>
    </row>
    <row r="7" spans="1:30" ht="14.25" customHeight="1">
      <c r="A7" s="50"/>
      <c r="B7" s="605"/>
      <c r="C7" s="605"/>
      <c r="D7" s="605"/>
      <c r="E7" s="605"/>
      <c r="F7" s="605"/>
      <c r="G7" s="605"/>
      <c r="H7" s="605"/>
      <c r="I7" s="605"/>
      <c r="J7" s="619"/>
      <c r="K7" s="617"/>
      <c r="L7" s="617"/>
      <c r="M7" s="577"/>
      <c r="N7" s="620"/>
      <c r="O7" s="620"/>
      <c r="P7" s="620"/>
    </row>
    <row r="8" spans="1:30">
      <c r="A8" s="50"/>
      <c r="B8" s="70"/>
      <c r="C8" s="70"/>
      <c r="D8" s="70"/>
      <c r="E8" s="70"/>
      <c r="F8" s="70"/>
      <c r="G8" s="70"/>
      <c r="H8" s="70"/>
      <c r="I8" s="70"/>
      <c r="J8" s="70"/>
      <c r="K8" s="70"/>
      <c r="L8" s="70"/>
      <c r="M8" s="70"/>
      <c r="N8" s="70"/>
      <c r="O8" s="70"/>
      <c r="P8" s="70"/>
    </row>
    <row r="9" spans="1:30" ht="14.15" customHeight="1">
      <c r="A9" s="50"/>
      <c r="B9" s="633" t="s">
        <v>104</v>
      </c>
      <c r="C9" s="634"/>
      <c r="D9" s="634"/>
      <c r="E9" s="634"/>
      <c r="F9" s="634"/>
      <c r="G9" s="782" t="str">
        <f>VLOOKUP(Calc!$C$127,Calc!$E$125:$F$128,2,FALSE)</f>
        <v xml:space="preserve">No: Since you did not select this indicator for reporting, you do not have to fill out this sheet. </v>
      </c>
      <c r="H9" s="782"/>
      <c r="I9" s="782"/>
      <c r="J9" s="782"/>
      <c r="K9" s="782"/>
      <c r="L9" s="782"/>
      <c r="M9" s="782"/>
      <c r="N9" s="782"/>
      <c r="O9" s="782"/>
      <c r="P9" s="782"/>
    </row>
    <row r="10" spans="1:30">
      <c r="A10" s="50"/>
      <c r="B10" s="635"/>
      <c r="C10" s="636"/>
      <c r="D10" s="636"/>
      <c r="E10" s="636"/>
      <c r="F10" s="636"/>
      <c r="G10" s="782"/>
      <c r="H10" s="782"/>
      <c r="I10" s="782"/>
      <c r="J10" s="782"/>
      <c r="K10" s="782"/>
      <c r="L10" s="782"/>
      <c r="M10" s="782"/>
      <c r="N10" s="782"/>
      <c r="O10" s="782"/>
      <c r="P10" s="782"/>
    </row>
    <row r="12" spans="1:30">
      <c r="A12" s="50"/>
      <c r="B12" s="651" t="s">
        <v>7</v>
      </c>
      <c r="C12" s="651"/>
      <c r="D12" s="651"/>
      <c r="E12" s="651"/>
      <c r="F12" s="651"/>
      <c r="G12" s="651"/>
      <c r="H12" s="651"/>
      <c r="I12" s="651"/>
      <c r="J12" s="651"/>
      <c r="K12" s="651"/>
      <c r="L12" s="651"/>
      <c r="M12" s="651"/>
      <c r="N12" s="651"/>
      <c r="O12" s="651"/>
      <c r="P12" s="651"/>
      <c r="Q12" s="651"/>
    </row>
    <row r="14" spans="1:30">
      <c r="A14" s="50"/>
      <c r="B14" s="632" t="s">
        <v>587</v>
      </c>
      <c r="C14" s="632"/>
      <c r="D14" s="632"/>
      <c r="E14" s="632"/>
      <c r="F14" s="632"/>
      <c r="G14" s="632"/>
      <c r="H14" s="632"/>
      <c r="I14" s="632"/>
      <c r="J14" s="632"/>
      <c r="K14" s="632"/>
      <c r="L14" s="632"/>
      <c r="M14" s="632"/>
      <c r="N14" s="632"/>
      <c r="O14" s="632"/>
      <c r="P14" s="632"/>
    </row>
    <row r="15" spans="1:30">
      <c r="A15" s="50"/>
      <c r="B15" s="632"/>
      <c r="C15" s="632"/>
      <c r="D15" s="632"/>
      <c r="E15" s="632"/>
      <c r="F15" s="632"/>
      <c r="G15" s="632"/>
      <c r="H15" s="632"/>
      <c r="I15" s="632"/>
      <c r="J15" s="632"/>
      <c r="K15" s="632"/>
      <c r="L15" s="632"/>
      <c r="M15" s="632"/>
      <c r="N15" s="632"/>
      <c r="O15" s="632"/>
      <c r="P15" s="632"/>
    </row>
    <row r="16" spans="1:30">
      <c r="A16" s="50"/>
      <c r="B16" s="632"/>
      <c r="C16" s="632"/>
      <c r="D16" s="632"/>
      <c r="E16" s="632"/>
      <c r="F16" s="632"/>
      <c r="G16" s="632"/>
      <c r="H16" s="632"/>
      <c r="I16" s="632"/>
      <c r="J16" s="632"/>
      <c r="K16" s="632"/>
      <c r="L16" s="632"/>
      <c r="M16" s="632"/>
      <c r="N16" s="632"/>
      <c r="O16" s="632"/>
      <c r="P16" s="632"/>
    </row>
    <row r="18" spans="1:19" ht="14.25" customHeight="1">
      <c r="A18" s="50"/>
      <c r="B18" s="50"/>
      <c r="C18" s="50"/>
      <c r="D18" s="50"/>
      <c r="E18" s="50"/>
      <c r="F18" s="50"/>
      <c r="G18" s="50"/>
      <c r="H18" s="50"/>
      <c r="I18" s="50"/>
      <c r="J18" s="50"/>
      <c r="K18" s="50"/>
      <c r="L18" s="50"/>
      <c r="M18" s="50"/>
      <c r="N18" s="50"/>
      <c r="O18" s="50"/>
      <c r="P18" s="50"/>
    </row>
    <row r="19" spans="1:19">
      <c r="A19" s="50"/>
      <c r="B19" s="1084" t="s">
        <v>130</v>
      </c>
      <c r="C19" s="651"/>
      <c r="D19" s="651"/>
      <c r="E19" s="651"/>
      <c r="F19" s="651"/>
      <c r="G19" s="651"/>
      <c r="H19" s="651"/>
      <c r="I19" s="651"/>
      <c r="J19" s="651"/>
      <c r="K19" s="651"/>
      <c r="L19" s="651"/>
      <c r="M19" s="651"/>
      <c r="N19" s="651"/>
      <c r="O19" s="651"/>
      <c r="P19" s="651"/>
      <c r="Q19" s="651"/>
    </row>
    <row r="20" spans="1:19" ht="14.15" customHeight="1">
      <c r="A20" s="50"/>
      <c r="B20" s="217"/>
      <c r="C20" s="218"/>
      <c r="D20" s="218"/>
      <c r="E20" s="218"/>
      <c r="F20" s="218"/>
      <c r="G20" s="218"/>
      <c r="H20" s="218"/>
      <c r="I20" s="218"/>
      <c r="J20" s="218"/>
      <c r="K20" s="218"/>
      <c r="L20" s="218"/>
      <c r="M20" s="218"/>
      <c r="N20" s="218"/>
      <c r="O20" s="218"/>
      <c r="P20" s="480"/>
      <c r="Q20" s="479"/>
    </row>
    <row r="21" spans="1:19" ht="15" customHeight="1">
      <c r="A21" s="50"/>
      <c r="B21" s="217"/>
      <c r="C21" s="726" t="s">
        <v>588</v>
      </c>
      <c r="D21" s="726"/>
      <c r="E21" s="726"/>
      <c r="F21" s="1101" t="s">
        <v>134</v>
      </c>
      <c r="G21" s="1071" t="s">
        <v>589</v>
      </c>
      <c r="H21" s="1092"/>
      <c r="I21" s="1092"/>
      <c r="J21" s="810"/>
      <c r="K21" s="1071" t="s">
        <v>590</v>
      </c>
      <c r="L21" s="1092"/>
      <c r="M21" s="1092"/>
      <c r="N21" s="810"/>
      <c r="O21" s="384"/>
      <c r="P21" s="1085" t="s">
        <v>591</v>
      </c>
      <c r="Q21" s="1086"/>
    </row>
    <row r="22" spans="1:19" ht="15" customHeight="1">
      <c r="A22" s="50"/>
      <c r="B22" s="217"/>
      <c r="C22" s="726"/>
      <c r="D22" s="726"/>
      <c r="E22" s="726"/>
      <c r="F22" s="1102"/>
      <c r="G22" s="1093" t="s">
        <v>74</v>
      </c>
      <c r="H22" s="1094"/>
      <c r="I22" s="678" t="s">
        <v>75</v>
      </c>
      <c r="J22" s="1014"/>
      <c r="K22" s="1093" t="s">
        <v>74</v>
      </c>
      <c r="L22" s="1094"/>
      <c r="M22" s="678" t="s">
        <v>75</v>
      </c>
      <c r="N22" s="1014"/>
      <c r="O22" s="478"/>
      <c r="P22" s="1085"/>
      <c r="Q22" s="1086"/>
    </row>
    <row r="23" spans="1:19" ht="14.25" customHeight="1">
      <c r="A23" s="50"/>
      <c r="B23" s="217"/>
      <c r="C23" s="726"/>
      <c r="D23" s="726"/>
      <c r="E23" s="726"/>
      <c r="F23" s="1103"/>
      <c r="G23" s="1004"/>
      <c r="H23" s="809"/>
      <c r="I23" s="682"/>
      <c r="J23" s="997"/>
      <c r="K23" s="1004"/>
      <c r="L23" s="809"/>
      <c r="M23" s="682"/>
      <c r="N23" s="997"/>
      <c r="O23" s="478"/>
      <c r="P23" s="1085"/>
      <c r="Q23" s="1086"/>
    </row>
    <row r="24" spans="1:19" ht="14.25" customHeight="1">
      <c r="A24" s="50"/>
      <c r="B24" s="217"/>
      <c r="C24" s="726" t="s">
        <v>592</v>
      </c>
      <c r="D24" s="726"/>
      <c r="E24" s="726"/>
      <c r="F24" s="969" t="s">
        <v>98</v>
      </c>
      <c r="G24" s="1088">
        <f>'SI5 | 1'!$G$35</f>
        <v>0</v>
      </c>
      <c r="H24" s="1089"/>
      <c r="I24" s="1087">
        <f>'SI5 | 1'!$I$35</f>
        <v>0</v>
      </c>
      <c r="J24" s="1087"/>
      <c r="K24" s="1087">
        <f>'SI5 | 1'!$K$35</f>
        <v>0</v>
      </c>
      <c r="L24" s="1087"/>
      <c r="M24" s="1087">
        <f>'SI5 | 1'!$M$35</f>
        <v>0</v>
      </c>
      <c r="N24" s="1087"/>
      <c r="O24" s="478"/>
      <c r="P24" s="1085"/>
      <c r="Q24" s="1086"/>
    </row>
    <row r="25" spans="1:19" ht="14.25" customHeight="1">
      <c r="A25" s="50"/>
      <c r="B25" s="217"/>
      <c r="C25" s="726"/>
      <c r="D25" s="726"/>
      <c r="E25" s="726"/>
      <c r="F25" s="969"/>
      <c r="G25" s="1090"/>
      <c r="H25" s="1091"/>
      <c r="I25" s="1087"/>
      <c r="J25" s="1087"/>
      <c r="K25" s="1087"/>
      <c r="L25" s="1087"/>
      <c r="M25" s="1087"/>
      <c r="N25" s="1087"/>
      <c r="O25" s="478"/>
      <c r="P25" s="1085"/>
      <c r="Q25" s="1086"/>
    </row>
    <row r="26" spans="1:19" ht="14.25" customHeight="1">
      <c r="A26" s="50"/>
      <c r="B26" s="217"/>
      <c r="C26" s="678" t="s">
        <v>593</v>
      </c>
      <c r="D26" s="679"/>
      <c r="E26" s="1014"/>
      <c r="F26" s="1053" t="s">
        <v>98</v>
      </c>
      <c r="G26" s="1088">
        <f>'SI5 | 2'!$G$26</f>
        <v>0</v>
      </c>
      <c r="H26" s="1089"/>
      <c r="I26" s="1088">
        <f ca="1">'SI5 | 2'!$I$26</f>
        <v>0</v>
      </c>
      <c r="J26" s="1089"/>
      <c r="K26" s="1088">
        <f>'SI5 | 2'!$K$26</f>
        <v>0</v>
      </c>
      <c r="L26" s="1089"/>
      <c r="M26" s="1087">
        <f ca="1">'SI5 | 2'!$M$26</f>
        <v>0</v>
      </c>
      <c r="N26" s="1087"/>
      <c r="O26" s="384"/>
      <c r="P26" s="1085"/>
      <c r="Q26" s="1086"/>
    </row>
    <row r="27" spans="1:19" ht="14.25" customHeight="1">
      <c r="A27" s="50"/>
      <c r="B27" s="217"/>
      <c r="C27" s="682"/>
      <c r="D27" s="683"/>
      <c r="E27" s="997"/>
      <c r="F27" s="1054"/>
      <c r="G27" s="1090"/>
      <c r="H27" s="1091"/>
      <c r="I27" s="1090"/>
      <c r="J27" s="1091"/>
      <c r="K27" s="1090"/>
      <c r="L27" s="1091"/>
      <c r="M27" s="1087"/>
      <c r="N27" s="1087"/>
      <c r="O27" s="384"/>
      <c r="P27" s="1085"/>
      <c r="Q27" s="1086"/>
    </row>
    <row r="28" spans="1:19">
      <c r="A28" s="50"/>
      <c r="B28" s="222"/>
      <c r="C28" s="223"/>
      <c r="D28" s="223"/>
      <c r="E28" s="223"/>
      <c r="F28" s="223"/>
      <c r="G28" s="223"/>
      <c r="H28" s="223"/>
      <c r="I28" s="223"/>
      <c r="J28" s="223"/>
      <c r="K28" s="223"/>
      <c r="L28" s="223"/>
      <c r="M28" s="223"/>
      <c r="N28" s="223"/>
      <c r="O28" s="223"/>
      <c r="P28" s="223"/>
      <c r="Q28" s="224"/>
    </row>
    <row r="29" spans="1:19" ht="14.25" customHeight="1">
      <c r="A29" s="50"/>
      <c r="B29" s="50"/>
      <c r="C29" s="50"/>
      <c r="D29" s="50"/>
      <c r="E29" s="50"/>
      <c r="F29" s="50"/>
      <c r="G29" s="50"/>
      <c r="H29" s="50"/>
      <c r="I29" s="50"/>
      <c r="J29" s="50"/>
      <c r="K29" s="50"/>
      <c r="L29" s="50"/>
      <c r="M29" s="50"/>
      <c r="N29" s="50"/>
      <c r="O29" s="50"/>
      <c r="P29" s="50"/>
      <c r="Q29" s="22"/>
      <c r="R29" s="22"/>
      <c r="S29" s="22"/>
    </row>
    <row r="30" spans="1:19">
      <c r="A30" s="50"/>
      <c r="B30" s="50"/>
      <c r="C30" s="50"/>
      <c r="D30" s="50"/>
      <c r="E30" s="50"/>
      <c r="F30" s="50"/>
      <c r="G30" s="50"/>
      <c r="H30" s="50"/>
      <c r="I30" s="50"/>
      <c r="J30" s="50"/>
      <c r="K30" s="50"/>
      <c r="L30" s="50"/>
      <c r="M30" s="50"/>
      <c r="N30" s="50"/>
      <c r="O30" s="50"/>
      <c r="P30" s="50"/>
    </row>
    <row r="31" spans="1:19">
      <c r="A31" s="50"/>
      <c r="B31" s="651" t="s">
        <v>482</v>
      </c>
      <c r="C31" s="651"/>
      <c r="D31" s="651"/>
      <c r="E31" s="651"/>
      <c r="F31" s="651"/>
      <c r="G31" s="651"/>
      <c r="H31" s="651"/>
      <c r="I31" s="651"/>
      <c r="J31" s="651"/>
      <c r="K31" s="651"/>
      <c r="L31" s="651"/>
      <c r="M31" s="651"/>
      <c r="N31" s="651"/>
      <c r="O31" s="651"/>
      <c r="P31" s="651"/>
      <c r="Q31" s="651"/>
    </row>
    <row r="33" spans="2:16">
      <c r="B33" s="957" t="s">
        <v>594</v>
      </c>
      <c r="C33" s="957"/>
      <c r="D33" s="957"/>
      <c r="E33" s="957"/>
      <c r="F33" s="957"/>
      <c r="G33" s="957"/>
      <c r="H33" s="957"/>
      <c r="I33" s="957"/>
      <c r="J33" s="957"/>
      <c r="K33" s="957"/>
      <c r="L33" s="957"/>
      <c r="M33" s="957"/>
      <c r="N33" s="957"/>
      <c r="O33" s="957"/>
      <c r="P33" s="957"/>
    </row>
    <row r="36" spans="2:16" ht="14.25" customHeight="1">
      <c r="B36" s="1095" t="s">
        <v>595</v>
      </c>
      <c r="C36" s="1096"/>
      <c r="D36" s="1096"/>
      <c r="E36" s="624" t="s">
        <v>596</v>
      </c>
      <c r="F36" s="624"/>
      <c r="G36" s="624"/>
      <c r="H36" s="624"/>
      <c r="I36" s="624"/>
      <c r="J36" s="624"/>
      <c r="K36" s="625"/>
      <c r="L36" s="803" t="s">
        <v>127</v>
      </c>
      <c r="M36" s="50"/>
      <c r="N36" s="50"/>
      <c r="O36" s="50"/>
      <c r="P36" s="50"/>
    </row>
    <row r="37" spans="2:16">
      <c r="B37" s="1097"/>
      <c r="C37" s="1098"/>
      <c r="D37" s="1098"/>
      <c r="E37" s="708"/>
      <c r="F37" s="708"/>
      <c r="G37" s="708"/>
      <c r="H37" s="708"/>
      <c r="I37" s="708"/>
      <c r="J37" s="708"/>
      <c r="K37" s="709"/>
      <c r="L37" s="804"/>
      <c r="M37" s="50"/>
      <c r="N37" s="50"/>
      <c r="O37" s="50"/>
      <c r="P37" s="50"/>
    </row>
    <row r="38" spans="2:16">
      <c r="B38" s="1099"/>
      <c r="C38" s="1100"/>
      <c r="D38" s="1100"/>
      <c r="E38" s="627"/>
      <c r="F38" s="627"/>
      <c r="G38" s="627"/>
      <c r="H38" s="627"/>
      <c r="I38" s="627"/>
      <c r="J38" s="627"/>
      <c r="K38" s="628"/>
      <c r="L38" s="805"/>
      <c r="M38" s="50"/>
      <c r="N38" s="50"/>
      <c r="O38" s="50"/>
      <c r="P38" s="50"/>
    </row>
    <row r="39" spans="2:16">
      <c r="B39" s="807" t="s">
        <v>158</v>
      </c>
      <c r="C39" s="807"/>
      <c r="D39" s="808"/>
      <c r="E39" s="693"/>
      <c r="F39" s="694"/>
      <c r="G39" s="694"/>
      <c r="H39" s="694"/>
      <c r="I39" s="694"/>
      <c r="J39" s="694"/>
      <c r="K39" s="694"/>
      <c r="L39" s="695"/>
      <c r="M39" s="50"/>
      <c r="N39" s="50"/>
      <c r="O39" s="50"/>
      <c r="P39" s="50"/>
    </row>
    <row r="40" spans="2:16">
      <c r="B40" s="16"/>
      <c r="C40" s="16"/>
      <c r="D40" s="16"/>
      <c r="E40" s="696"/>
      <c r="F40" s="697"/>
      <c r="G40" s="697"/>
      <c r="H40" s="697"/>
      <c r="I40" s="697"/>
      <c r="J40" s="697"/>
      <c r="K40" s="697"/>
      <c r="L40" s="698"/>
      <c r="M40" s="50"/>
      <c r="N40" s="50"/>
      <c r="O40" s="50"/>
      <c r="P40" s="50"/>
    </row>
    <row r="41" spans="2:16">
      <c r="B41" s="16"/>
      <c r="C41" s="16"/>
      <c r="D41" s="16"/>
      <c r="E41" s="696"/>
      <c r="F41" s="697"/>
      <c r="G41" s="697"/>
      <c r="H41" s="697"/>
      <c r="I41" s="697"/>
      <c r="J41" s="697"/>
      <c r="K41" s="697"/>
      <c r="L41" s="698"/>
      <c r="M41" s="50"/>
      <c r="N41" s="50"/>
      <c r="O41" s="50"/>
      <c r="P41" s="50"/>
    </row>
    <row r="42" spans="2:16">
      <c r="B42" s="16"/>
      <c r="C42" s="16"/>
      <c r="D42" s="16"/>
      <c r="E42" s="696"/>
      <c r="F42" s="697"/>
      <c r="G42" s="697"/>
      <c r="H42" s="697"/>
      <c r="I42" s="697"/>
      <c r="J42" s="697"/>
      <c r="K42" s="697"/>
      <c r="L42" s="698"/>
      <c r="M42" s="50"/>
      <c r="N42" s="50"/>
      <c r="O42" s="50"/>
      <c r="P42" s="50"/>
    </row>
    <row r="43" spans="2:16">
      <c r="B43" s="16"/>
      <c r="C43" s="16"/>
      <c r="D43" s="16"/>
      <c r="E43" s="696"/>
      <c r="F43" s="697"/>
      <c r="G43" s="697"/>
      <c r="H43" s="697"/>
      <c r="I43" s="697"/>
      <c r="J43" s="697"/>
      <c r="K43" s="697"/>
      <c r="L43" s="698"/>
      <c r="M43" s="50"/>
      <c r="N43" s="50"/>
      <c r="O43" s="50"/>
      <c r="P43" s="50"/>
    </row>
    <row r="44" spans="2:16">
      <c r="B44" s="16"/>
      <c r="C44" s="16"/>
      <c r="D44" s="16"/>
      <c r="E44" s="696"/>
      <c r="F44" s="697"/>
      <c r="G44" s="697"/>
      <c r="H44" s="697"/>
      <c r="I44" s="697"/>
      <c r="J44" s="697"/>
      <c r="K44" s="697"/>
      <c r="L44" s="698"/>
      <c r="M44" s="50"/>
      <c r="N44" s="50"/>
      <c r="O44" s="50"/>
      <c r="P44" s="50"/>
    </row>
    <row r="45" spans="2:16">
      <c r="B45" s="16"/>
      <c r="C45" s="16"/>
      <c r="D45" s="16"/>
      <c r="E45" s="699"/>
      <c r="F45" s="700"/>
      <c r="G45" s="700"/>
      <c r="H45" s="700"/>
      <c r="I45" s="700"/>
      <c r="J45" s="700"/>
      <c r="K45" s="700"/>
      <c r="L45" s="701"/>
      <c r="M45" s="50"/>
      <c r="N45" s="50"/>
      <c r="O45" s="50"/>
      <c r="P45" s="50"/>
    </row>
    <row r="46" spans="2:16">
      <c r="B46" s="8"/>
      <c r="C46" s="16"/>
      <c r="D46" s="16"/>
      <c r="E46" s="16"/>
      <c r="F46" s="70"/>
      <c r="G46" s="70"/>
      <c r="H46" s="70"/>
      <c r="I46" s="70"/>
      <c r="J46" s="70"/>
      <c r="K46" s="70"/>
      <c r="L46" s="70"/>
      <c r="M46" s="50"/>
      <c r="N46" s="50"/>
      <c r="O46" s="50"/>
      <c r="P46" s="50"/>
    </row>
    <row r="47" spans="2:16" ht="14.25" customHeight="1">
      <c r="B47" s="1095" t="s">
        <v>597</v>
      </c>
      <c r="C47" s="1096"/>
      <c r="D47" s="1096"/>
      <c r="E47" s="624" t="s">
        <v>598</v>
      </c>
      <c r="F47" s="624"/>
      <c r="G47" s="624"/>
      <c r="H47" s="624"/>
      <c r="I47" s="624"/>
      <c r="J47" s="624"/>
      <c r="K47" s="625"/>
      <c r="L47" s="803" t="s">
        <v>127</v>
      </c>
      <c r="M47" s="50"/>
      <c r="N47" s="50"/>
      <c r="O47" s="50"/>
      <c r="P47" s="50"/>
    </row>
    <row r="48" spans="2:16">
      <c r="B48" s="1097"/>
      <c r="C48" s="1098"/>
      <c r="D48" s="1098"/>
      <c r="E48" s="708"/>
      <c r="F48" s="708"/>
      <c r="G48" s="708"/>
      <c r="H48" s="708"/>
      <c r="I48" s="708"/>
      <c r="J48" s="708"/>
      <c r="K48" s="709"/>
      <c r="L48" s="804"/>
      <c r="M48" s="50"/>
      <c r="N48" s="50"/>
      <c r="O48" s="50"/>
      <c r="P48" s="50"/>
    </row>
    <row r="49" spans="2:16">
      <c r="B49" s="1099"/>
      <c r="C49" s="1100"/>
      <c r="D49" s="1100"/>
      <c r="E49" s="627"/>
      <c r="F49" s="627"/>
      <c r="G49" s="627"/>
      <c r="H49" s="627"/>
      <c r="I49" s="627"/>
      <c r="J49" s="627"/>
      <c r="K49" s="628"/>
      <c r="L49" s="805"/>
      <c r="M49" s="50"/>
      <c r="N49" s="50"/>
      <c r="O49" s="50"/>
      <c r="P49" s="50"/>
    </row>
    <row r="50" spans="2:16">
      <c r="B50" s="807" t="s">
        <v>158</v>
      </c>
      <c r="C50" s="807"/>
      <c r="D50" s="808"/>
      <c r="E50" s="693"/>
      <c r="F50" s="694"/>
      <c r="G50" s="694"/>
      <c r="H50" s="694"/>
      <c r="I50" s="694"/>
      <c r="J50" s="694"/>
      <c r="K50" s="694"/>
      <c r="L50" s="695"/>
      <c r="M50" s="50"/>
      <c r="N50" s="50"/>
      <c r="O50" s="50"/>
      <c r="P50" s="50"/>
    </row>
    <row r="51" spans="2:16">
      <c r="B51" s="16"/>
      <c r="C51" s="16"/>
      <c r="D51" s="16"/>
      <c r="E51" s="696"/>
      <c r="F51" s="697"/>
      <c r="G51" s="697"/>
      <c r="H51" s="697"/>
      <c r="I51" s="697"/>
      <c r="J51" s="697"/>
      <c r="K51" s="697"/>
      <c r="L51" s="698"/>
      <c r="M51" s="50"/>
      <c r="N51" s="50"/>
      <c r="O51" s="50"/>
      <c r="P51" s="50"/>
    </row>
    <row r="52" spans="2:16">
      <c r="B52" s="16"/>
      <c r="C52" s="16"/>
      <c r="D52" s="16"/>
      <c r="E52" s="696"/>
      <c r="F52" s="697"/>
      <c r="G52" s="697"/>
      <c r="H52" s="697"/>
      <c r="I52" s="697"/>
      <c r="J52" s="697"/>
      <c r="K52" s="697"/>
      <c r="L52" s="698"/>
      <c r="M52" s="50"/>
      <c r="N52" s="50"/>
      <c r="O52" s="50"/>
      <c r="P52" s="50"/>
    </row>
    <row r="53" spans="2:16">
      <c r="B53" s="16"/>
      <c r="C53" s="16"/>
      <c r="D53" s="16"/>
      <c r="E53" s="696"/>
      <c r="F53" s="697"/>
      <c r="G53" s="697"/>
      <c r="H53" s="697"/>
      <c r="I53" s="697"/>
      <c r="J53" s="697"/>
      <c r="K53" s="697"/>
      <c r="L53" s="698"/>
      <c r="M53" s="50"/>
      <c r="N53" s="50"/>
      <c r="O53" s="50"/>
      <c r="P53" s="50"/>
    </row>
    <row r="54" spans="2:16">
      <c r="B54" s="16"/>
      <c r="C54" s="16"/>
      <c r="D54" s="16"/>
      <c r="E54" s="696"/>
      <c r="F54" s="697"/>
      <c r="G54" s="697"/>
      <c r="H54" s="697"/>
      <c r="I54" s="697"/>
      <c r="J54" s="697"/>
      <c r="K54" s="697"/>
      <c r="L54" s="698"/>
      <c r="M54" s="50"/>
      <c r="N54" s="50"/>
      <c r="O54" s="50"/>
      <c r="P54" s="50"/>
    </row>
    <row r="55" spans="2:16">
      <c r="B55" s="16"/>
      <c r="C55" s="16"/>
      <c r="D55" s="16"/>
      <c r="E55" s="696"/>
      <c r="F55" s="697"/>
      <c r="G55" s="697"/>
      <c r="H55" s="697"/>
      <c r="I55" s="697"/>
      <c r="J55" s="697"/>
      <c r="K55" s="697"/>
      <c r="L55" s="698"/>
      <c r="M55" s="50"/>
      <c r="N55" s="50"/>
      <c r="O55" s="50"/>
      <c r="P55" s="50"/>
    </row>
    <row r="56" spans="2:16">
      <c r="B56" s="16"/>
      <c r="C56" s="16"/>
      <c r="D56" s="16"/>
      <c r="E56" s="699"/>
      <c r="F56" s="700"/>
      <c r="G56" s="700"/>
      <c r="H56" s="700"/>
      <c r="I56" s="700"/>
      <c r="J56" s="700"/>
      <c r="K56" s="700"/>
      <c r="L56" s="701"/>
      <c r="M56" s="50"/>
      <c r="N56" s="50"/>
      <c r="O56" s="50"/>
      <c r="P56" s="50"/>
    </row>
    <row r="60" spans="2:16" ht="14.25" customHeight="1">
      <c r="B60" s="1022" t="s">
        <v>599</v>
      </c>
      <c r="C60" s="1022"/>
      <c r="D60" s="1022"/>
      <c r="E60" s="1022"/>
      <c r="F60" s="1022"/>
      <c r="G60" s="1022"/>
      <c r="H60" s="1022"/>
      <c r="I60" s="1022"/>
      <c r="J60" s="1022"/>
      <c r="K60" s="1022"/>
      <c r="L60" s="1022"/>
      <c r="M60" s="1022"/>
      <c r="N60" s="1022"/>
      <c r="O60" s="1022"/>
      <c r="P60" s="1022"/>
    </row>
    <row r="61" spans="2:16" ht="14.25" customHeight="1">
      <c r="B61" s="1022"/>
      <c r="C61" s="1022"/>
      <c r="D61" s="1022"/>
      <c r="E61" s="1022"/>
      <c r="F61" s="1022"/>
      <c r="G61" s="1022"/>
      <c r="H61" s="1022"/>
      <c r="I61" s="1022"/>
      <c r="J61" s="1022"/>
      <c r="K61" s="1022"/>
      <c r="L61" s="1022"/>
      <c r="M61" s="1022"/>
      <c r="N61" s="1022"/>
      <c r="O61" s="1022"/>
      <c r="P61" s="1022"/>
    </row>
    <row r="63" spans="2:16">
      <c r="B63" s="791"/>
      <c r="C63" s="792"/>
      <c r="D63" s="792"/>
      <c r="E63" s="792"/>
      <c r="F63" s="792"/>
      <c r="G63" s="792"/>
      <c r="H63" s="792"/>
      <c r="I63" s="792"/>
      <c r="J63" s="792"/>
      <c r="K63" s="792"/>
      <c r="L63" s="792"/>
      <c r="M63" s="792"/>
      <c r="N63" s="792"/>
      <c r="O63" s="792"/>
      <c r="P63" s="793"/>
    </row>
    <row r="64" spans="2:16">
      <c r="B64" s="794"/>
      <c r="C64" s="795"/>
      <c r="D64" s="795"/>
      <c r="E64" s="795"/>
      <c r="F64" s="795"/>
      <c r="G64" s="795"/>
      <c r="H64" s="795"/>
      <c r="I64" s="795"/>
      <c r="J64" s="795"/>
      <c r="K64" s="795"/>
      <c r="L64" s="795"/>
      <c r="M64" s="795"/>
      <c r="N64" s="795"/>
      <c r="O64" s="795"/>
      <c r="P64" s="796"/>
    </row>
    <row r="65" spans="1:16">
      <c r="A65" s="50"/>
      <c r="B65" s="794"/>
      <c r="C65" s="795"/>
      <c r="D65" s="795"/>
      <c r="E65" s="795"/>
      <c r="F65" s="795"/>
      <c r="G65" s="795"/>
      <c r="H65" s="795"/>
      <c r="I65" s="795"/>
      <c r="J65" s="795"/>
      <c r="K65" s="795"/>
      <c r="L65" s="795"/>
      <c r="M65" s="795"/>
      <c r="N65" s="795"/>
      <c r="O65" s="795"/>
      <c r="P65" s="796"/>
    </row>
    <row r="66" spans="1:16">
      <c r="A66" s="50"/>
      <c r="B66" s="794"/>
      <c r="C66" s="795"/>
      <c r="D66" s="795"/>
      <c r="E66" s="795"/>
      <c r="F66" s="795"/>
      <c r="G66" s="795"/>
      <c r="H66" s="795"/>
      <c r="I66" s="795"/>
      <c r="J66" s="795"/>
      <c r="K66" s="795"/>
      <c r="L66" s="795"/>
      <c r="M66" s="795"/>
      <c r="N66" s="795"/>
      <c r="O66" s="795"/>
      <c r="P66" s="796"/>
    </row>
    <row r="67" spans="1:16">
      <c r="A67" s="50"/>
      <c r="B67" s="794"/>
      <c r="C67" s="795"/>
      <c r="D67" s="795"/>
      <c r="E67" s="795"/>
      <c r="F67" s="795"/>
      <c r="G67" s="795"/>
      <c r="H67" s="795"/>
      <c r="I67" s="795"/>
      <c r="J67" s="795"/>
      <c r="K67" s="795"/>
      <c r="L67" s="795"/>
      <c r="M67" s="795"/>
      <c r="N67" s="795"/>
      <c r="O67" s="795"/>
      <c r="P67" s="796"/>
    </row>
    <row r="68" spans="1:16">
      <c r="A68" s="50"/>
      <c r="B68" s="794"/>
      <c r="C68" s="795"/>
      <c r="D68" s="795"/>
      <c r="E68" s="795"/>
      <c r="F68" s="795"/>
      <c r="G68" s="795"/>
      <c r="H68" s="795"/>
      <c r="I68" s="795"/>
      <c r="J68" s="795"/>
      <c r="K68" s="795"/>
      <c r="L68" s="795"/>
      <c r="M68" s="795"/>
      <c r="N68" s="795"/>
      <c r="O68" s="795"/>
      <c r="P68" s="796"/>
    </row>
    <row r="69" spans="1:16">
      <c r="A69" s="50"/>
      <c r="B69" s="794"/>
      <c r="C69" s="795"/>
      <c r="D69" s="795"/>
      <c r="E69" s="795"/>
      <c r="F69" s="795"/>
      <c r="G69" s="795"/>
      <c r="H69" s="795"/>
      <c r="I69" s="795"/>
      <c r="J69" s="795"/>
      <c r="K69" s="795"/>
      <c r="L69" s="795"/>
      <c r="M69" s="795"/>
      <c r="N69" s="795"/>
      <c r="O69" s="795"/>
      <c r="P69" s="796"/>
    </row>
    <row r="70" spans="1:16">
      <c r="A70" s="50"/>
      <c r="B70" s="794"/>
      <c r="C70" s="795"/>
      <c r="D70" s="795"/>
      <c r="E70" s="795"/>
      <c r="F70" s="795"/>
      <c r="G70" s="795"/>
      <c r="H70" s="795"/>
      <c r="I70" s="795"/>
      <c r="J70" s="795"/>
      <c r="K70" s="795"/>
      <c r="L70" s="795"/>
      <c r="M70" s="795"/>
      <c r="N70" s="795"/>
      <c r="O70" s="795"/>
      <c r="P70" s="796"/>
    </row>
    <row r="71" spans="1:16">
      <c r="A71" s="50"/>
      <c r="B71" s="797"/>
      <c r="C71" s="798"/>
      <c r="D71" s="798"/>
      <c r="E71" s="798"/>
      <c r="F71" s="798"/>
      <c r="G71" s="798"/>
      <c r="H71" s="798"/>
      <c r="I71" s="798"/>
      <c r="J71" s="798"/>
      <c r="K71" s="798"/>
      <c r="L71" s="798"/>
      <c r="M71" s="798"/>
      <c r="N71" s="798"/>
      <c r="O71" s="798"/>
      <c r="P71" s="799"/>
    </row>
    <row r="74" spans="1:16" ht="14.15" customHeight="1">
      <c r="A74" s="22"/>
      <c r="B74" s="632" t="s">
        <v>526</v>
      </c>
      <c r="C74" s="632"/>
      <c r="D74" s="632"/>
      <c r="E74" s="632"/>
      <c r="F74" s="632"/>
      <c r="G74" s="632"/>
      <c r="H74" s="632"/>
      <c r="I74" s="632"/>
      <c r="J74" s="632"/>
      <c r="K74" s="632"/>
      <c r="L74" s="632"/>
      <c r="M74" s="632"/>
      <c r="N74" s="632"/>
      <c r="O74" s="632"/>
      <c r="P74" s="632"/>
    </row>
    <row r="75" spans="1:16" ht="14.5">
      <c r="A75" s="22"/>
      <c r="B75" s="214"/>
      <c r="C75" s="39"/>
      <c r="D75" s="225"/>
      <c r="E75" s="225"/>
      <c r="F75" s="225"/>
      <c r="G75" s="225"/>
      <c r="H75" s="225"/>
      <c r="I75" s="225"/>
      <c r="J75" s="225"/>
      <c r="K75" s="225"/>
      <c r="L75" s="225"/>
      <c r="M75" s="225"/>
      <c r="N75" s="225"/>
      <c r="O75" s="225"/>
      <c r="P75" s="225"/>
    </row>
    <row r="76" spans="1:16">
      <c r="A76" s="22"/>
      <c r="B76" s="791"/>
      <c r="C76" s="792"/>
      <c r="D76" s="792"/>
      <c r="E76" s="792"/>
      <c r="F76" s="792"/>
      <c r="G76" s="792"/>
      <c r="H76" s="792"/>
      <c r="I76" s="792"/>
      <c r="J76" s="792"/>
      <c r="K76" s="792"/>
      <c r="L76" s="792"/>
      <c r="M76" s="792"/>
      <c r="N76" s="792"/>
      <c r="O76" s="792"/>
      <c r="P76" s="793"/>
    </row>
    <row r="77" spans="1:16">
      <c r="A77" s="22"/>
      <c r="B77" s="794"/>
      <c r="C77" s="795"/>
      <c r="D77" s="795"/>
      <c r="E77" s="795"/>
      <c r="F77" s="795"/>
      <c r="G77" s="795"/>
      <c r="H77" s="795"/>
      <c r="I77" s="795"/>
      <c r="J77" s="795"/>
      <c r="K77" s="795"/>
      <c r="L77" s="795"/>
      <c r="M77" s="795"/>
      <c r="N77" s="795"/>
      <c r="O77" s="795"/>
      <c r="P77" s="796"/>
    </row>
    <row r="78" spans="1:16">
      <c r="A78" s="22"/>
      <c r="B78" s="794"/>
      <c r="C78" s="795"/>
      <c r="D78" s="795"/>
      <c r="E78" s="795"/>
      <c r="F78" s="795"/>
      <c r="G78" s="795"/>
      <c r="H78" s="795"/>
      <c r="I78" s="795"/>
      <c r="J78" s="795"/>
      <c r="K78" s="795"/>
      <c r="L78" s="795"/>
      <c r="M78" s="795"/>
      <c r="N78" s="795"/>
      <c r="O78" s="795"/>
      <c r="P78" s="796"/>
    </row>
    <row r="79" spans="1:16">
      <c r="A79" s="22"/>
      <c r="B79" s="794"/>
      <c r="C79" s="795"/>
      <c r="D79" s="795"/>
      <c r="E79" s="795"/>
      <c r="F79" s="795"/>
      <c r="G79" s="795"/>
      <c r="H79" s="795"/>
      <c r="I79" s="795"/>
      <c r="J79" s="795"/>
      <c r="K79" s="795"/>
      <c r="L79" s="795"/>
      <c r="M79" s="795"/>
      <c r="N79" s="795"/>
      <c r="O79" s="795"/>
      <c r="P79" s="796"/>
    </row>
    <row r="80" spans="1:16">
      <c r="A80" s="22"/>
      <c r="B80" s="794"/>
      <c r="C80" s="795"/>
      <c r="D80" s="795"/>
      <c r="E80" s="795"/>
      <c r="F80" s="795"/>
      <c r="G80" s="795"/>
      <c r="H80" s="795"/>
      <c r="I80" s="795"/>
      <c r="J80" s="795"/>
      <c r="K80" s="795"/>
      <c r="L80" s="795"/>
      <c r="M80" s="795"/>
      <c r="N80" s="795"/>
      <c r="O80" s="795"/>
      <c r="P80" s="796"/>
    </row>
    <row r="81" spans="1:16">
      <c r="A81" s="22"/>
      <c r="B81" s="794"/>
      <c r="C81" s="795"/>
      <c r="D81" s="795"/>
      <c r="E81" s="795"/>
      <c r="F81" s="795"/>
      <c r="G81" s="795"/>
      <c r="H81" s="795"/>
      <c r="I81" s="795"/>
      <c r="J81" s="795"/>
      <c r="K81" s="795"/>
      <c r="L81" s="795"/>
      <c r="M81" s="795"/>
      <c r="N81" s="795"/>
      <c r="O81" s="795"/>
      <c r="P81" s="796"/>
    </row>
    <row r="82" spans="1:16">
      <c r="A82" s="22"/>
      <c r="B82" s="794"/>
      <c r="C82" s="795"/>
      <c r="D82" s="795"/>
      <c r="E82" s="795"/>
      <c r="F82" s="795"/>
      <c r="G82" s="795"/>
      <c r="H82" s="795"/>
      <c r="I82" s="795"/>
      <c r="J82" s="795"/>
      <c r="K82" s="795"/>
      <c r="L82" s="795"/>
      <c r="M82" s="795"/>
      <c r="N82" s="795"/>
      <c r="O82" s="795"/>
      <c r="P82" s="796"/>
    </row>
    <row r="83" spans="1:16">
      <c r="A83" s="22"/>
      <c r="B83" s="794"/>
      <c r="C83" s="795"/>
      <c r="D83" s="795"/>
      <c r="E83" s="795"/>
      <c r="F83" s="795"/>
      <c r="G83" s="795"/>
      <c r="H83" s="795"/>
      <c r="I83" s="795"/>
      <c r="J83" s="795"/>
      <c r="K83" s="795"/>
      <c r="L83" s="795"/>
      <c r="M83" s="795"/>
      <c r="N83" s="795"/>
      <c r="O83" s="795"/>
      <c r="P83" s="796"/>
    </row>
    <row r="84" spans="1:16">
      <c r="A84" s="22"/>
      <c r="B84" s="797"/>
      <c r="C84" s="798"/>
      <c r="D84" s="798"/>
      <c r="E84" s="798"/>
      <c r="F84" s="798"/>
      <c r="G84" s="798"/>
      <c r="H84" s="798"/>
      <c r="I84" s="798"/>
      <c r="J84" s="798"/>
      <c r="K84" s="798"/>
      <c r="L84" s="798"/>
      <c r="M84" s="798"/>
      <c r="N84" s="798"/>
      <c r="O84" s="798"/>
      <c r="P84" s="799"/>
    </row>
    <row r="85" spans="1:16">
      <c r="A85" s="22"/>
      <c r="B85" s="50"/>
      <c r="C85" s="50"/>
      <c r="D85" s="50"/>
      <c r="E85" s="50"/>
      <c r="F85" s="50"/>
      <c r="G85" s="50"/>
      <c r="H85" s="50"/>
      <c r="I85" s="50"/>
      <c r="J85" s="50"/>
      <c r="K85" s="50"/>
      <c r="L85" s="50"/>
      <c r="M85" s="50"/>
      <c r="N85" s="50"/>
      <c r="O85" s="50"/>
      <c r="P85" s="50"/>
    </row>
  </sheetData>
  <sheetProtection algorithmName="SHA-512" hashValue="u4X4xcmCE41gYo67AXBiazvw/A6CT7zd9Txz2HwnKk50Nh7wEkJ9e9G8m2GpkKHjCP+G6hg03KiC+DQtLU5cpg==" saltValue="/e4Qa3BjbCMAYTHaypHraA==" spinCount="100000" sheet="1" formatCells="0" formatColumns="0" formatRows="0" insertColumns="0" insertRows="0" insertHyperlinks="0" deleteColumns="0" deleteRows="0" sort="0" autoFilter="0" pivotTables="0"/>
  <dataConsolidate link="1"/>
  <mergeCells count="53">
    <mergeCell ref="C21:E23"/>
    <mergeCell ref="F21:F23"/>
    <mergeCell ref="G22:H23"/>
    <mergeCell ref="I22:J23"/>
    <mergeCell ref="G21:J21"/>
    <mergeCell ref="B33:P33"/>
    <mergeCell ref="I26:J27"/>
    <mergeCell ref="L36:L38"/>
    <mergeCell ref="E36:K38"/>
    <mergeCell ref="B36:D38"/>
    <mergeCell ref="K26:L27"/>
    <mergeCell ref="M26:N27"/>
    <mergeCell ref="F26:F27"/>
    <mergeCell ref="G26:H27"/>
    <mergeCell ref="C26:E27"/>
    <mergeCell ref="B76:P84"/>
    <mergeCell ref="B39:D39"/>
    <mergeCell ref="E39:L45"/>
    <mergeCell ref="B47:D49"/>
    <mergeCell ref="E47:K49"/>
    <mergeCell ref="L47:L49"/>
    <mergeCell ref="B50:D50"/>
    <mergeCell ref="B60:P61"/>
    <mergeCell ref="B63:P71"/>
    <mergeCell ref="E50:L56"/>
    <mergeCell ref="B74:P74"/>
    <mergeCell ref="B5:P5"/>
    <mergeCell ref="B6:B7"/>
    <mergeCell ref="C6:H7"/>
    <mergeCell ref="I6:I7"/>
    <mergeCell ref="J6:J7"/>
    <mergeCell ref="K6:K7"/>
    <mergeCell ref="L6:L7"/>
    <mergeCell ref="M6:M7"/>
    <mergeCell ref="N6:N7"/>
    <mergeCell ref="O6:O7"/>
    <mergeCell ref="P6:P7"/>
    <mergeCell ref="B19:Q19"/>
    <mergeCell ref="P21:Q27"/>
    <mergeCell ref="B31:Q31"/>
    <mergeCell ref="B9:F10"/>
    <mergeCell ref="G9:P10"/>
    <mergeCell ref="B14:P16"/>
    <mergeCell ref="B12:Q12"/>
    <mergeCell ref="C24:E25"/>
    <mergeCell ref="M22:N23"/>
    <mergeCell ref="K24:L25"/>
    <mergeCell ref="M24:N25"/>
    <mergeCell ref="F24:F25"/>
    <mergeCell ref="G24:H25"/>
    <mergeCell ref="I24:J25"/>
    <mergeCell ref="K21:N21"/>
    <mergeCell ref="K22:L23"/>
  </mergeCells>
  <dataValidations count="5">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63" xr:uid="{00000000-0002-0000-0C00-000000000000}"/>
    <dataValidation allowBlank="1" showErrorMessage="1" prompt="Please continuously update your achieved progress here." sqref="G24:N27" xr:uid="{00000000-0002-0000-0C00-000001000000}"/>
    <dataValidation allowBlank="1" showInputMessage="1" showErrorMessage="1" promptTitle="Mobilising finance " prompt="Please briefly explain how your project works on mobilising finance. Please make reference to the relevant outcome objective, ouputs and/or work packages." sqref="E39:L45" xr:uid="{00000000-0002-0000-0C00-000002000000}"/>
    <dataValidation allowBlank="1" showInputMessage="1" showErrorMessage="1" promptTitle="Catalysing finance " prompt="Please briefly explain how your project works on catalysing finance. Please make reference to the relevant outcome objective, ouputs and/or work packages." sqref="E50:L56" xr:uid="{00000000-0002-0000-0C00-000003000000}"/>
    <dataValidation allowBlank="1" showErrorMessage="1" sqref="B76:P84" xr:uid="{00000000-0002-0000-0C00-000004000000}"/>
  </dataValidations>
  <hyperlinks>
    <hyperlink ref="C6:H7" location="'SI5 | Leveraged Finance'!A1" display="SI 5 | Leveraged Finance: Project data (background and overview)" xr:uid="{00000000-0004-0000-0C00-000000000000}"/>
    <hyperlink ref="B6:B7" location="'SI4 | Capacity People'!A1" display="&lt;" xr:uid="{00000000-0004-0000-0C00-000001000000}"/>
    <hyperlink ref="I6:I7" location="'SI5 | 1'!A1" display="&gt;" xr:uid="{00000000-0004-0000-0C00-000002000000}"/>
    <hyperlink ref="N6:N7" location="'Basic Data'!A1" display="Basic Data" xr:uid="{00000000-0004-0000-0C00-000003000000}"/>
    <hyperlink ref="O6:O7" location="Manual!A1" display="Manual" xr:uid="{00000000-0004-0000-0C00-000004000000}"/>
    <hyperlink ref="P6:P7" location="Overview!A1" display="Overview" xr:uid="{00000000-0004-0000-0C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AE04C98-19AD-47BF-9FBB-48BD5D553488}">
            <xm:f>NOT(ISERROR(SEARCH(Calc!$E$41,G9)))</xm:f>
            <xm:f>Calc!$E$41</xm:f>
            <x14:dxf>
              <fill>
                <patternFill>
                  <bgColor theme="5" tint="0.39994506668294322"/>
                </patternFill>
              </fill>
            </x14:dxf>
          </x14:cfRule>
          <x14:cfRule type="containsText" priority="2" operator="containsText" id="{953919C5-6B44-43B5-B3A5-861186C41F37}">
            <xm:f>NOT(ISERROR(SEARCH(Calc!$E$42,G9)))</xm:f>
            <xm:f>Calc!$E$42</xm:f>
            <x14:dxf>
              <fill>
                <patternFill>
                  <bgColor theme="4" tint="0.79998168889431442"/>
                </patternFill>
              </fill>
            </x14:dxf>
          </x14:cfRule>
          <x14:cfRule type="containsText" priority="3" operator="containsText" id="{8A7DE412-4010-4411-9A63-C76C8F84D650}">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5000000}">
          <x14:formula1>
            <xm:f>Calc!$A$32:$A$34</xm:f>
          </x14:formula1>
          <xm:sqref>L47:L49 L36:L38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BA637"/>
  <sheetViews>
    <sheetView zoomScale="80" zoomScaleNormal="80" workbookViewId="0">
      <pane ySplit="10" topLeftCell="A23" activePane="bottomLeft" state="frozen"/>
      <selection pane="bottomLeft" activeCell="K27" sqref="K27"/>
    </sheetView>
  </sheetViews>
  <sheetFormatPr defaultColWidth="11" defaultRowHeight="14"/>
  <cols>
    <col min="1" max="2" width="11" style="9" customWidth="1"/>
    <col min="3" max="26" width="19.83203125" style="9" customWidth="1"/>
    <col min="27" max="28" width="19.83203125" style="77" customWidth="1"/>
    <col min="29" max="38" width="11" style="77" customWidth="1"/>
    <col min="39" max="16384" width="11" style="77"/>
  </cols>
  <sheetData>
    <row r="1" spans="1:53">
      <c r="A1" s="70"/>
      <c r="B1" s="70"/>
      <c r="C1" s="70"/>
      <c r="D1" s="70"/>
      <c r="E1" s="70"/>
      <c r="F1" s="70"/>
      <c r="G1" s="70"/>
      <c r="H1" s="70"/>
      <c r="I1" s="70"/>
      <c r="J1" s="70"/>
      <c r="K1" s="70"/>
      <c r="L1" s="70"/>
      <c r="M1" s="70"/>
      <c r="N1" s="70"/>
      <c r="O1" s="70"/>
      <c r="P1" s="70"/>
      <c r="Q1" s="50"/>
      <c r="R1" s="50"/>
      <c r="S1" s="50"/>
      <c r="T1" s="50"/>
      <c r="U1" s="50"/>
      <c r="V1" s="50"/>
      <c r="W1" s="50"/>
      <c r="X1" s="50"/>
      <c r="Y1" s="50"/>
      <c r="Z1" s="50"/>
    </row>
    <row r="2" spans="1:53">
      <c r="A2" s="70"/>
      <c r="B2" s="70"/>
      <c r="C2" s="70"/>
      <c r="D2" s="70"/>
      <c r="E2" s="70"/>
      <c r="F2" s="70"/>
      <c r="G2" s="70"/>
      <c r="H2" s="70"/>
      <c r="I2" s="70"/>
      <c r="J2" s="70"/>
      <c r="K2" s="70"/>
      <c r="L2" s="70"/>
      <c r="M2" s="70"/>
      <c r="N2" s="70"/>
      <c r="O2" s="70"/>
      <c r="P2" s="70"/>
      <c r="Q2" s="50"/>
      <c r="R2" s="50"/>
      <c r="S2" s="77"/>
      <c r="T2" s="77"/>
      <c r="U2" s="77"/>
      <c r="V2" s="77"/>
      <c r="W2" s="77"/>
      <c r="X2" s="77"/>
      <c r="Y2" s="77"/>
      <c r="Z2" s="77"/>
    </row>
    <row r="3" spans="1:53">
      <c r="A3" s="70"/>
      <c r="B3" s="70"/>
      <c r="C3" s="70"/>
      <c r="D3" s="70"/>
      <c r="E3" s="70"/>
      <c r="F3" s="70"/>
      <c r="G3" s="70"/>
      <c r="H3" s="70"/>
      <c r="I3" s="70"/>
      <c r="J3" s="70"/>
      <c r="K3" s="70"/>
      <c r="L3" s="70"/>
      <c r="M3" s="70"/>
      <c r="N3" s="70"/>
      <c r="O3" s="70"/>
      <c r="P3" s="70"/>
      <c r="Q3" s="50"/>
      <c r="R3" s="50"/>
      <c r="S3" s="77"/>
      <c r="T3" s="77"/>
      <c r="U3" s="77"/>
      <c r="V3" s="77"/>
      <c r="W3" s="77"/>
      <c r="X3" s="77"/>
      <c r="Y3" s="77"/>
      <c r="Z3" s="77"/>
    </row>
    <row r="4" spans="1:53">
      <c r="A4" s="70"/>
      <c r="B4" s="70"/>
      <c r="C4" s="70"/>
      <c r="D4" s="70"/>
      <c r="E4" s="70"/>
      <c r="F4" s="70"/>
      <c r="G4" s="70"/>
      <c r="H4" s="70"/>
      <c r="I4" s="70"/>
      <c r="J4" s="70"/>
      <c r="K4" s="70"/>
      <c r="L4" s="70"/>
      <c r="M4" s="70"/>
      <c r="N4" s="70"/>
      <c r="O4" s="70"/>
      <c r="P4" s="70"/>
      <c r="Q4" s="50"/>
      <c r="R4" s="50"/>
      <c r="S4" s="77"/>
      <c r="T4" s="77"/>
      <c r="U4" s="77"/>
      <c r="V4" s="77"/>
      <c r="W4" s="77"/>
      <c r="X4" s="77"/>
      <c r="Y4" s="77"/>
      <c r="Z4" s="77"/>
    </row>
    <row r="5" spans="1:53" ht="15" customHeight="1">
      <c r="A5" s="70"/>
      <c r="B5" s="618" t="s">
        <v>585</v>
      </c>
      <c r="C5" s="618"/>
      <c r="D5" s="618"/>
      <c r="E5" s="618"/>
      <c r="F5" s="618"/>
      <c r="G5" s="618"/>
      <c r="H5" s="618"/>
      <c r="I5" s="618"/>
      <c r="J5" s="618"/>
      <c r="K5" s="618"/>
      <c r="L5" s="618"/>
      <c r="M5" s="618"/>
      <c r="N5" s="618"/>
      <c r="O5" s="618"/>
      <c r="P5" s="618"/>
      <c r="Q5" s="50"/>
      <c r="R5" s="50"/>
      <c r="S5" s="77"/>
      <c r="T5" s="77"/>
      <c r="U5" s="77"/>
      <c r="V5" s="77"/>
      <c r="W5" s="77"/>
      <c r="X5" s="77"/>
      <c r="Y5" s="77"/>
      <c r="Z5" s="77"/>
    </row>
    <row r="6" spans="1:53" ht="15" customHeight="1">
      <c r="A6" s="70"/>
      <c r="B6" s="579" t="s">
        <v>1</v>
      </c>
      <c r="C6" s="579" t="s">
        <v>600</v>
      </c>
      <c r="D6" s="579"/>
      <c r="E6" s="579"/>
      <c r="F6" s="579"/>
      <c r="G6" s="579"/>
      <c r="H6" s="579"/>
      <c r="I6" s="579" t="s">
        <v>3</v>
      </c>
      <c r="J6" s="619"/>
      <c r="K6" s="617"/>
      <c r="L6" s="617"/>
      <c r="M6" s="577" t="s">
        <v>4</v>
      </c>
      <c r="N6" s="578" t="s">
        <v>5</v>
      </c>
      <c r="O6" s="578" t="s">
        <v>2</v>
      </c>
      <c r="P6" s="578" t="s">
        <v>6</v>
      </c>
      <c r="Q6" s="50"/>
      <c r="R6" s="50"/>
      <c r="S6" s="77"/>
      <c r="T6" s="77"/>
      <c r="U6" s="77"/>
      <c r="V6" s="77"/>
      <c r="W6" s="77"/>
      <c r="X6" s="77"/>
      <c r="Y6" s="77"/>
      <c r="Z6" s="77"/>
    </row>
    <row r="7" spans="1:53" ht="14.25" customHeight="1">
      <c r="A7" s="70"/>
      <c r="B7" s="579"/>
      <c r="C7" s="579"/>
      <c r="D7" s="579"/>
      <c r="E7" s="579"/>
      <c r="F7" s="579"/>
      <c r="G7" s="579"/>
      <c r="H7" s="579"/>
      <c r="I7" s="579"/>
      <c r="J7" s="619"/>
      <c r="K7" s="617"/>
      <c r="L7" s="617"/>
      <c r="M7" s="577"/>
      <c r="N7" s="578"/>
      <c r="O7" s="578"/>
      <c r="P7" s="578"/>
      <c r="Q7" s="50"/>
      <c r="R7" s="50"/>
      <c r="S7" s="77"/>
      <c r="T7" s="77"/>
      <c r="U7" s="77"/>
      <c r="V7" s="77"/>
      <c r="W7" s="77"/>
      <c r="X7" s="77"/>
      <c r="Y7" s="77"/>
      <c r="Z7" s="77"/>
    </row>
    <row r="8" spans="1:53">
      <c r="A8" s="70"/>
      <c r="B8" s="70"/>
      <c r="C8" s="70"/>
      <c r="D8" s="70"/>
      <c r="E8" s="70"/>
      <c r="F8" s="70"/>
      <c r="G8" s="70"/>
      <c r="H8" s="70"/>
      <c r="I8" s="70"/>
      <c r="J8" s="70"/>
      <c r="K8" s="70"/>
      <c r="L8" s="70"/>
      <c r="M8" s="70"/>
      <c r="N8" s="70"/>
      <c r="O8" s="70"/>
      <c r="P8" s="70"/>
      <c r="Q8" s="50"/>
      <c r="R8" s="50"/>
      <c r="S8" s="77"/>
      <c r="T8" s="77"/>
      <c r="U8" s="77"/>
      <c r="V8" s="77"/>
      <c r="W8" s="77"/>
      <c r="X8" s="77"/>
      <c r="Y8" s="77"/>
      <c r="Z8" s="77"/>
      <c r="AF8" s="21"/>
      <c r="AS8" s="175"/>
      <c r="AT8" s="175"/>
      <c r="AU8" s="175"/>
      <c r="AV8" s="175"/>
      <c r="AW8" s="175"/>
      <c r="AX8" s="175"/>
      <c r="AY8" s="175"/>
      <c r="BA8" s="175"/>
    </row>
    <row r="9" spans="1:53" ht="14.15" customHeight="1">
      <c r="A9" s="70"/>
      <c r="B9" s="633" t="s">
        <v>104</v>
      </c>
      <c r="C9" s="634"/>
      <c r="D9" s="634"/>
      <c r="E9" s="634"/>
      <c r="F9" s="1229"/>
      <c r="G9" s="1232" t="str">
        <f>VLOOKUP(Calc!$B$136,Calc!$D$135:$E$137,2,FALSE)</f>
        <v>Please indicate whether your project aims at mobilising finance in sheet "SI 5 | Leveraged Finance".</v>
      </c>
      <c r="H9" s="1233"/>
      <c r="I9" s="1233"/>
      <c r="J9" s="1233"/>
      <c r="K9" s="1233"/>
      <c r="L9" s="1233"/>
      <c r="M9" s="1233"/>
      <c r="N9" s="1233"/>
      <c r="O9" s="1233"/>
      <c r="P9" s="1234"/>
      <c r="Q9" s="50"/>
      <c r="R9" s="50"/>
      <c r="S9" s="77"/>
      <c r="T9" s="77"/>
      <c r="U9" s="77"/>
      <c r="V9" s="77"/>
      <c r="W9" s="77"/>
      <c r="X9" s="77"/>
      <c r="Y9" s="77"/>
      <c r="Z9" s="77"/>
      <c r="AY9" s="174"/>
      <c r="BA9" s="174"/>
    </row>
    <row r="10" spans="1:53" ht="16">
      <c r="A10" s="70"/>
      <c r="B10" s="635"/>
      <c r="C10" s="636"/>
      <c r="D10" s="636"/>
      <c r="E10" s="636"/>
      <c r="F10" s="1230"/>
      <c r="G10" s="1235"/>
      <c r="H10" s="1236"/>
      <c r="I10" s="1236"/>
      <c r="J10" s="1236"/>
      <c r="K10" s="1236"/>
      <c r="L10" s="1236"/>
      <c r="M10" s="1236"/>
      <c r="N10" s="1236"/>
      <c r="O10" s="1236"/>
      <c r="P10" s="1237"/>
      <c r="Q10" s="50"/>
      <c r="R10" s="50"/>
      <c r="S10" s="77"/>
      <c r="T10" s="77"/>
      <c r="U10" s="77"/>
      <c r="V10" s="77"/>
      <c r="W10" s="77"/>
      <c r="X10" s="77"/>
      <c r="Y10" s="77"/>
      <c r="Z10" s="77"/>
      <c r="AY10" s="174"/>
      <c r="BA10" s="197"/>
    </row>
    <row r="11" spans="1:53" ht="16">
      <c r="A11" s="50"/>
      <c r="B11" s="70"/>
      <c r="C11" s="70"/>
      <c r="D11" s="70"/>
      <c r="E11" s="70"/>
      <c r="F11" s="70"/>
      <c r="G11" s="70"/>
      <c r="H11" s="70"/>
      <c r="I11" s="70"/>
      <c r="J11" s="70"/>
      <c r="K11" s="70"/>
      <c r="L11" s="70"/>
      <c r="M11" s="70"/>
      <c r="N11" s="70"/>
      <c r="O11" s="70"/>
      <c r="P11" s="70"/>
      <c r="Q11" s="50"/>
      <c r="R11" s="50"/>
      <c r="S11" s="77"/>
      <c r="T11" s="77"/>
      <c r="U11" s="77"/>
      <c r="V11" s="77"/>
      <c r="W11" s="77"/>
      <c r="X11" s="77"/>
      <c r="Y11" s="77"/>
      <c r="Z11" s="77"/>
      <c r="AY11" s="174"/>
      <c r="BA11" s="197"/>
    </row>
    <row r="12" spans="1:53" ht="16">
      <c r="A12" s="50"/>
      <c r="B12" s="651" t="s">
        <v>601</v>
      </c>
      <c r="C12" s="651"/>
      <c r="D12" s="651"/>
      <c r="E12" s="651"/>
      <c r="F12" s="651"/>
      <c r="G12" s="651"/>
      <c r="H12" s="651"/>
      <c r="I12" s="651"/>
      <c r="J12" s="651"/>
      <c r="K12" s="651"/>
      <c r="L12" s="651"/>
      <c r="M12" s="651"/>
      <c r="N12" s="651"/>
      <c r="O12" s="651"/>
      <c r="P12" s="651"/>
      <c r="Q12" s="50"/>
      <c r="R12" s="50"/>
      <c r="S12" s="77"/>
      <c r="T12" s="77"/>
      <c r="U12" s="77"/>
      <c r="V12" s="77"/>
      <c r="W12" s="77"/>
      <c r="X12" s="77"/>
      <c r="Y12" s="77"/>
      <c r="Z12" s="77"/>
      <c r="AY12" s="174"/>
      <c r="BA12" s="197"/>
    </row>
    <row r="13" spans="1:53" ht="16">
      <c r="A13" s="50"/>
      <c r="B13" s="70"/>
      <c r="C13" s="70"/>
      <c r="D13" s="70"/>
      <c r="E13" s="70"/>
      <c r="F13" s="70"/>
      <c r="G13" s="70"/>
      <c r="H13" s="70"/>
      <c r="I13" s="70"/>
      <c r="J13" s="70"/>
      <c r="K13" s="70"/>
      <c r="L13" s="70"/>
      <c r="M13" s="70"/>
      <c r="N13" s="70"/>
      <c r="O13" s="70"/>
      <c r="P13" s="70"/>
      <c r="Q13" s="50"/>
      <c r="R13" s="50"/>
      <c r="S13" s="77"/>
      <c r="T13" s="77"/>
      <c r="U13" s="77"/>
      <c r="V13" s="77"/>
      <c r="W13" s="77"/>
      <c r="X13" s="77"/>
      <c r="Y13" s="77"/>
      <c r="Z13" s="77"/>
      <c r="AY13" s="174"/>
      <c r="BA13" s="197"/>
    </row>
    <row r="14" spans="1:53" ht="16" customHeight="1">
      <c r="A14" s="50"/>
      <c r="B14" s="632" t="s">
        <v>602</v>
      </c>
      <c r="C14" s="632"/>
      <c r="D14" s="632"/>
      <c r="E14" s="632"/>
      <c r="F14" s="632"/>
      <c r="G14" s="632"/>
      <c r="H14" s="632"/>
      <c r="I14" s="632"/>
      <c r="J14" s="632"/>
      <c r="K14" s="632"/>
      <c r="L14" s="632"/>
      <c r="M14" s="632"/>
      <c r="N14" s="632"/>
      <c r="O14" s="632"/>
      <c r="P14" s="632"/>
      <c r="Q14" s="50"/>
      <c r="R14" s="50"/>
      <c r="S14" s="77"/>
      <c r="T14" s="77"/>
      <c r="U14" s="77"/>
      <c r="V14" s="77"/>
      <c r="W14" s="77"/>
      <c r="X14" s="77"/>
      <c r="Y14" s="77"/>
      <c r="Z14" s="77"/>
      <c r="AY14" s="174"/>
      <c r="BA14" s="197"/>
    </row>
    <row r="15" spans="1:53" ht="16" customHeight="1">
      <c r="A15" s="50"/>
      <c r="B15" s="632"/>
      <c r="C15" s="632"/>
      <c r="D15" s="632"/>
      <c r="E15" s="632"/>
      <c r="F15" s="632"/>
      <c r="G15" s="632"/>
      <c r="H15" s="632"/>
      <c r="I15" s="632"/>
      <c r="J15" s="632"/>
      <c r="K15" s="632"/>
      <c r="L15" s="632"/>
      <c r="M15" s="632"/>
      <c r="N15" s="632"/>
      <c r="O15" s="632"/>
      <c r="P15" s="632"/>
      <c r="Q15" s="50"/>
      <c r="R15" s="50"/>
      <c r="S15" s="77"/>
      <c r="T15" s="77"/>
      <c r="U15" s="77"/>
      <c r="V15" s="77"/>
      <c r="W15" s="77"/>
      <c r="X15" s="77"/>
      <c r="Y15" s="77"/>
      <c r="Z15" s="77"/>
      <c r="AY15" s="174"/>
      <c r="BA15" s="197"/>
    </row>
    <row r="16" spans="1:53" ht="16" customHeight="1">
      <c r="A16" s="50"/>
      <c r="B16" s="632"/>
      <c r="C16" s="632"/>
      <c r="D16" s="632"/>
      <c r="E16" s="632"/>
      <c r="F16" s="632"/>
      <c r="G16" s="632"/>
      <c r="H16" s="632"/>
      <c r="I16" s="632"/>
      <c r="J16" s="632"/>
      <c r="K16" s="632"/>
      <c r="L16" s="632"/>
      <c r="M16" s="632"/>
      <c r="N16" s="632"/>
      <c r="O16" s="632"/>
      <c r="P16" s="632"/>
      <c r="Q16" s="50"/>
      <c r="R16" s="50"/>
      <c r="S16" s="77"/>
      <c r="T16" s="77"/>
      <c r="U16" s="77"/>
      <c r="V16" s="77"/>
      <c r="W16" s="77"/>
      <c r="X16" s="77"/>
      <c r="Y16" s="77"/>
      <c r="Z16" s="77"/>
      <c r="AY16" s="174"/>
      <c r="BA16" s="197"/>
    </row>
    <row r="17" spans="1:53" ht="16" customHeight="1">
      <c r="A17" s="50"/>
      <c r="B17" s="632"/>
      <c r="C17" s="632"/>
      <c r="D17" s="632"/>
      <c r="E17" s="632"/>
      <c r="F17" s="632"/>
      <c r="G17" s="632"/>
      <c r="H17" s="632"/>
      <c r="I17" s="632"/>
      <c r="J17" s="632"/>
      <c r="K17" s="632"/>
      <c r="L17" s="632"/>
      <c r="M17" s="632"/>
      <c r="N17" s="632"/>
      <c r="O17" s="632"/>
      <c r="P17" s="632"/>
      <c r="Q17" s="50"/>
      <c r="R17" s="50"/>
      <c r="S17" s="77"/>
      <c r="T17" s="77"/>
      <c r="U17" s="77"/>
      <c r="V17" s="77"/>
      <c r="W17" s="77"/>
      <c r="X17" s="77"/>
      <c r="Y17" s="77"/>
      <c r="Z17" s="77"/>
      <c r="AY17" s="174"/>
      <c r="BA17" s="197"/>
    </row>
    <row r="18" spans="1:53" ht="16">
      <c r="A18" s="50"/>
      <c r="B18" s="632"/>
      <c r="C18" s="632"/>
      <c r="D18" s="632"/>
      <c r="E18" s="632"/>
      <c r="F18" s="632"/>
      <c r="G18" s="632"/>
      <c r="H18" s="632"/>
      <c r="I18" s="632"/>
      <c r="J18" s="632"/>
      <c r="K18" s="632"/>
      <c r="L18" s="632"/>
      <c r="M18" s="632"/>
      <c r="N18" s="632"/>
      <c r="O18" s="632"/>
      <c r="P18" s="632"/>
      <c r="Q18" s="50"/>
      <c r="R18" s="50"/>
      <c r="S18" s="77"/>
      <c r="T18" s="77"/>
      <c r="U18" s="77"/>
      <c r="V18" s="77"/>
      <c r="W18" s="77"/>
      <c r="X18" s="77"/>
      <c r="Y18" s="77"/>
      <c r="Z18" s="77"/>
      <c r="AY18" s="174"/>
      <c r="BA18" s="197"/>
    </row>
    <row r="19" spans="1:53" s="9" customFormat="1" ht="14.15" customHeight="1">
      <c r="A19" s="50"/>
      <c r="B19" s="211"/>
      <c r="C19" s="1031" t="s">
        <v>603</v>
      </c>
      <c r="D19" s="1031"/>
      <c r="E19" s="1031"/>
      <c r="F19" s="1031"/>
      <c r="G19" s="1031"/>
      <c r="H19" s="1031"/>
      <c r="I19" s="1031"/>
      <c r="J19" s="225"/>
      <c r="K19" s="225"/>
      <c r="L19" s="225"/>
      <c r="M19" s="225"/>
      <c r="N19" s="225"/>
      <c r="O19" s="225"/>
      <c r="P19" s="225"/>
      <c r="Q19" s="77"/>
      <c r="R19" s="77"/>
      <c r="S19" s="77"/>
      <c r="T19" s="77"/>
      <c r="U19" s="77"/>
      <c r="V19" s="77"/>
      <c r="W19" s="77"/>
      <c r="X19" s="77"/>
      <c r="Y19" s="77"/>
      <c r="Z19" s="77"/>
      <c r="AA19" s="77"/>
      <c r="AB19" s="77"/>
      <c r="AC19" s="77"/>
      <c r="AD19" s="77"/>
      <c r="AE19" s="77"/>
      <c r="AF19" s="77"/>
      <c r="AG19" s="77"/>
      <c r="AH19" s="29"/>
      <c r="AI19" s="29"/>
      <c r="AJ19" s="29"/>
      <c r="AK19" s="29"/>
      <c r="AL19" s="50"/>
      <c r="AM19" s="50"/>
      <c r="AN19" s="50"/>
      <c r="AO19" s="50"/>
      <c r="AP19" s="50"/>
      <c r="AQ19" s="50"/>
      <c r="AR19" s="50"/>
      <c r="AS19" s="50"/>
      <c r="AT19" s="50"/>
      <c r="AU19" s="50"/>
      <c r="AV19" s="50"/>
      <c r="AW19" s="50"/>
      <c r="AX19" s="50"/>
      <c r="AY19" s="50"/>
      <c r="AZ19" s="50"/>
      <c r="BA19" s="50"/>
    </row>
    <row r="20" spans="1:53" s="9" customFormat="1">
      <c r="A20" s="50"/>
      <c r="B20" s="211"/>
      <c r="C20" s="1031"/>
      <c r="D20" s="1031"/>
      <c r="E20" s="1031"/>
      <c r="F20" s="1031"/>
      <c r="G20" s="1031"/>
      <c r="H20" s="1031"/>
      <c r="I20" s="1031"/>
      <c r="J20" s="225"/>
      <c r="K20" s="225"/>
      <c r="L20" s="225"/>
      <c r="M20" s="225"/>
      <c r="N20" s="225"/>
      <c r="O20" s="225"/>
      <c r="P20" s="225"/>
      <c r="Q20" s="77"/>
      <c r="R20" s="77"/>
      <c r="S20" s="77"/>
      <c r="T20" s="77"/>
      <c r="U20" s="77"/>
      <c r="V20" s="77"/>
      <c r="W20" s="77"/>
      <c r="X20" s="77"/>
      <c r="Y20" s="77"/>
      <c r="Z20" s="77"/>
      <c r="AA20" s="77"/>
      <c r="AB20" s="77"/>
      <c r="AC20" s="77"/>
      <c r="AD20" s="77"/>
      <c r="AE20" s="77"/>
      <c r="AF20" s="77"/>
      <c r="AG20" s="77"/>
      <c r="AH20" s="29"/>
      <c r="AI20" s="29"/>
      <c r="AJ20" s="29"/>
      <c r="AK20" s="29"/>
      <c r="AL20" s="50"/>
      <c r="AM20" s="50"/>
      <c r="AN20" s="50"/>
      <c r="AO20" s="50"/>
      <c r="AP20" s="50"/>
      <c r="AQ20" s="50"/>
      <c r="AR20" s="50"/>
      <c r="AS20" s="50"/>
      <c r="AT20" s="50"/>
      <c r="AU20" s="50"/>
      <c r="AV20" s="50"/>
      <c r="AW20" s="50"/>
      <c r="AX20" s="50"/>
      <c r="AY20" s="50"/>
      <c r="AZ20" s="50"/>
      <c r="BA20" s="50"/>
    </row>
    <row r="21" spans="1:53" s="9" customFormat="1">
      <c r="A21" s="50"/>
      <c r="B21" s="485" t="s">
        <v>13</v>
      </c>
      <c r="C21" s="1031"/>
      <c r="D21" s="1031"/>
      <c r="E21" s="1031"/>
      <c r="F21" s="1031"/>
      <c r="G21" s="1031"/>
      <c r="H21" s="1031"/>
      <c r="I21" s="1031"/>
      <c r="J21" s="225"/>
      <c r="K21" s="225"/>
      <c r="L21" s="225"/>
      <c r="M21" s="225"/>
      <c r="N21" s="225"/>
      <c r="O21" s="225"/>
      <c r="P21" s="225"/>
      <c r="Q21" s="77"/>
      <c r="R21" s="77"/>
      <c r="S21" s="77"/>
      <c r="T21" s="77"/>
      <c r="U21" s="77"/>
      <c r="V21" s="77"/>
      <c r="W21" s="77"/>
      <c r="X21" s="77"/>
      <c r="Y21" s="77"/>
      <c r="Z21" s="77"/>
      <c r="AA21" s="77"/>
      <c r="AB21" s="77"/>
      <c r="AC21" s="77"/>
      <c r="AD21" s="77"/>
      <c r="AE21" s="77"/>
      <c r="AF21" s="77"/>
      <c r="AG21" s="77"/>
      <c r="AH21" s="29"/>
      <c r="AI21" s="29"/>
      <c r="AJ21" s="29"/>
      <c r="AK21" s="29"/>
      <c r="AL21" s="50"/>
      <c r="AM21" s="50"/>
      <c r="AN21" s="50"/>
      <c r="AO21" s="50"/>
      <c r="AP21" s="50"/>
      <c r="AQ21" s="50"/>
      <c r="AR21" s="50"/>
      <c r="AS21" s="50"/>
      <c r="AT21" s="50"/>
      <c r="AU21" s="50"/>
      <c r="AV21" s="50"/>
      <c r="AW21" s="50"/>
      <c r="AX21" s="50"/>
      <c r="AY21" s="50"/>
      <c r="AZ21" s="50"/>
      <c r="BA21" s="50"/>
    </row>
    <row r="22" spans="1:53" s="9" customFormat="1">
      <c r="A22" s="50"/>
      <c r="B22" s="211"/>
      <c r="C22" s="1031"/>
      <c r="D22" s="1031"/>
      <c r="E22" s="1031"/>
      <c r="F22" s="1031"/>
      <c r="G22" s="1031"/>
      <c r="H22" s="1031"/>
      <c r="I22" s="1031"/>
      <c r="J22" s="225"/>
      <c r="K22" s="225"/>
      <c r="L22" s="225"/>
      <c r="M22" s="225"/>
      <c r="N22" s="225"/>
      <c r="O22" s="225"/>
      <c r="P22" s="225"/>
      <c r="Q22" s="77"/>
      <c r="R22" s="77"/>
      <c r="S22" s="77"/>
      <c r="T22" s="77"/>
      <c r="U22" s="77"/>
      <c r="V22" s="77"/>
      <c r="W22" s="77"/>
      <c r="X22" s="77"/>
      <c r="Y22" s="77"/>
      <c r="Z22" s="77"/>
      <c r="AA22" s="77"/>
      <c r="AB22" s="77"/>
      <c r="AC22" s="77"/>
      <c r="AD22" s="77"/>
      <c r="AE22" s="77"/>
      <c r="AF22" s="77"/>
      <c r="AG22" s="77"/>
      <c r="AH22" s="29"/>
      <c r="AI22" s="29"/>
      <c r="AJ22" s="29"/>
      <c r="AK22" s="29"/>
      <c r="AL22" s="50"/>
      <c r="AM22" s="50"/>
      <c r="AN22" s="50"/>
      <c r="AO22" s="50"/>
      <c r="AP22" s="50"/>
      <c r="AQ22" s="50"/>
      <c r="AR22" s="50"/>
      <c r="AS22" s="50"/>
      <c r="AT22" s="50"/>
      <c r="AU22" s="50"/>
      <c r="AV22" s="50"/>
      <c r="AW22" s="50"/>
      <c r="AX22" s="50"/>
      <c r="AY22" s="50"/>
      <c r="AZ22" s="50"/>
      <c r="BA22" s="50"/>
    </row>
    <row r="23" spans="1:53" s="9" customFormat="1">
      <c r="A23" s="50"/>
      <c r="B23" s="211"/>
      <c r="C23" s="1031"/>
      <c r="D23" s="1031"/>
      <c r="E23" s="1031"/>
      <c r="F23" s="1031"/>
      <c r="G23" s="1031"/>
      <c r="H23" s="1031"/>
      <c r="I23" s="1031"/>
      <c r="J23" s="225"/>
      <c r="K23" s="225"/>
      <c r="L23" s="225"/>
      <c r="M23" s="225"/>
      <c r="N23" s="225"/>
      <c r="O23" s="225"/>
      <c r="P23" s="225"/>
      <c r="Q23" s="77"/>
      <c r="R23" s="77"/>
      <c r="S23" s="77"/>
      <c r="T23" s="77"/>
      <c r="U23" s="77"/>
      <c r="V23" s="77"/>
      <c r="W23" s="77"/>
      <c r="X23" s="77"/>
      <c r="Y23" s="77"/>
      <c r="Z23" s="77"/>
      <c r="AA23" s="77"/>
      <c r="AB23" s="77"/>
      <c r="AC23" s="77"/>
      <c r="AD23" s="77"/>
      <c r="AE23" s="77"/>
      <c r="AF23" s="77"/>
      <c r="AG23" s="77"/>
      <c r="AH23" s="29"/>
      <c r="AI23" s="29"/>
      <c r="AJ23" s="29"/>
      <c r="AK23" s="29"/>
      <c r="AL23" s="50"/>
      <c r="AM23" s="50"/>
      <c r="AN23" s="50"/>
      <c r="AO23" s="50"/>
      <c r="AP23" s="50"/>
      <c r="AQ23" s="50"/>
      <c r="AR23" s="50"/>
      <c r="AS23" s="50"/>
      <c r="AT23" s="50"/>
      <c r="AU23" s="50"/>
      <c r="AV23" s="50"/>
      <c r="AW23" s="50"/>
      <c r="AX23" s="50"/>
      <c r="AY23" s="50"/>
      <c r="AZ23" s="50"/>
      <c r="BA23" s="50"/>
    </row>
    <row r="24" spans="1:53" s="9" customFormat="1">
      <c r="A24" s="50"/>
      <c r="B24" s="211"/>
      <c r="C24" s="1031"/>
      <c r="D24" s="1031"/>
      <c r="E24" s="1031"/>
      <c r="F24" s="1031"/>
      <c r="G24" s="1031"/>
      <c r="H24" s="1031"/>
      <c r="I24" s="1031"/>
      <c r="J24" s="225"/>
      <c r="K24" s="225"/>
      <c r="L24" s="225"/>
      <c r="M24" s="225"/>
      <c r="N24" s="225"/>
      <c r="O24" s="225"/>
      <c r="P24" s="225"/>
      <c r="Q24" s="77"/>
      <c r="R24" s="77"/>
      <c r="S24" s="77"/>
      <c r="T24" s="77"/>
      <c r="U24" s="77"/>
      <c r="V24" s="77"/>
      <c r="W24" s="77"/>
      <c r="X24" s="77"/>
      <c r="Y24" s="77"/>
      <c r="Z24" s="77"/>
      <c r="AA24" s="77"/>
      <c r="AB24" s="77"/>
      <c r="AC24" s="77"/>
      <c r="AD24" s="77"/>
      <c r="AE24" s="77"/>
      <c r="AF24" s="77"/>
      <c r="AG24" s="77"/>
      <c r="AH24" s="29"/>
      <c r="AI24" s="29"/>
      <c r="AJ24" s="29"/>
      <c r="AK24" s="29"/>
      <c r="AL24" s="50"/>
      <c r="AM24" s="50"/>
      <c r="AN24" s="50"/>
      <c r="AO24" s="50"/>
      <c r="AP24" s="50"/>
      <c r="AQ24" s="50"/>
      <c r="AR24" s="50"/>
      <c r="AS24" s="50"/>
      <c r="AT24" s="50"/>
      <c r="AU24" s="50"/>
      <c r="AV24" s="50"/>
      <c r="AW24" s="50"/>
      <c r="AX24" s="50"/>
      <c r="AY24" s="50"/>
      <c r="AZ24" s="50"/>
      <c r="BA24" s="50"/>
    </row>
    <row r="25" spans="1:53" s="9" customFormat="1">
      <c r="A25" s="50"/>
      <c r="B25" s="211"/>
      <c r="C25" s="1031"/>
      <c r="D25" s="1031"/>
      <c r="E25" s="1031"/>
      <c r="F25" s="1031"/>
      <c r="G25" s="1031"/>
      <c r="H25" s="1031"/>
      <c r="I25" s="1031"/>
      <c r="J25" s="211"/>
      <c r="K25" s="211"/>
      <c r="L25" s="211"/>
      <c r="M25" s="211"/>
      <c r="N25" s="211"/>
      <c r="O25" s="211"/>
      <c r="P25" s="211"/>
      <c r="Q25" s="77"/>
      <c r="R25" s="77"/>
      <c r="S25" s="77"/>
      <c r="T25" s="77"/>
      <c r="U25" s="77"/>
      <c r="V25" s="77"/>
      <c r="W25" s="77"/>
      <c r="X25" s="77"/>
      <c r="Y25" s="77"/>
      <c r="Z25" s="77"/>
      <c r="AA25" s="77"/>
      <c r="AB25" s="77"/>
      <c r="AC25" s="77"/>
      <c r="AD25" s="77"/>
      <c r="AE25" s="77"/>
      <c r="AF25" s="77"/>
      <c r="AG25" s="77"/>
      <c r="AH25" s="29"/>
      <c r="AI25" s="29"/>
      <c r="AJ25" s="29"/>
      <c r="AK25" s="29"/>
      <c r="AL25" s="50"/>
      <c r="AM25" s="50"/>
      <c r="AN25" s="50"/>
      <c r="AO25" s="50"/>
      <c r="AP25" s="50"/>
      <c r="AQ25" s="50"/>
      <c r="AR25" s="50"/>
      <c r="AS25" s="50"/>
      <c r="AT25" s="50"/>
      <c r="AU25" s="50"/>
      <c r="AV25" s="50"/>
      <c r="AW25" s="50"/>
      <c r="AX25" s="50"/>
      <c r="AY25" s="50"/>
      <c r="AZ25" s="50"/>
      <c r="BA25" s="50"/>
    </row>
    <row r="26" spans="1:53" s="9" customFormat="1">
      <c r="A26" s="50"/>
      <c r="B26" s="438"/>
      <c r="C26" s="211"/>
      <c r="D26" s="211"/>
      <c r="E26" s="211"/>
      <c r="F26" s="211"/>
      <c r="G26" s="211"/>
      <c r="H26" s="211"/>
      <c r="I26" s="211"/>
      <c r="J26" s="211"/>
      <c r="K26" s="211"/>
      <c r="L26" s="211"/>
      <c r="M26" s="211"/>
      <c r="N26" s="211"/>
      <c r="O26" s="211"/>
      <c r="P26" s="211"/>
      <c r="Q26" s="77"/>
      <c r="R26" s="77"/>
      <c r="S26" s="77"/>
      <c r="T26" s="77"/>
      <c r="U26" s="77"/>
      <c r="V26" s="77"/>
      <c r="W26" s="77"/>
      <c r="X26" s="77"/>
      <c r="Y26" s="77"/>
      <c r="Z26" s="77"/>
      <c r="AA26" s="77"/>
      <c r="AB26" s="77"/>
      <c r="AC26" s="77"/>
      <c r="AD26" s="77"/>
      <c r="AE26" s="77"/>
      <c r="AF26" s="77"/>
      <c r="AG26" s="77"/>
      <c r="AH26" s="29"/>
      <c r="AI26" s="29"/>
      <c r="AJ26" s="29"/>
      <c r="AK26" s="29"/>
      <c r="AL26" s="50"/>
      <c r="AM26" s="50"/>
      <c r="AN26" s="50"/>
      <c r="AO26" s="50"/>
      <c r="AP26" s="50"/>
      <c r="AQ26" s="50"/>
      <c r="AR26" s="50"/>
      <c r="AS26" s="50"/>
      <c r="AT26" s="50"/>
      <c r="AU26" s="50"/>
      <c r="AV26" s="50"/>
      <c r="AW26" s="50"/>
      <c r="AX26" s="50"/>
      <c r="AY26" s="50"/>
      <c r="AZ26" s="50"/>
      <c r="BA26" s="50"/>
    </row>
    <row r="27" spans="1:53" s="9" customFormat="1">
      <c r="A27" s="50"/>
      <c r="B27" s="485" t="s">
        <v>21</v>
      </c>
      <c r="C27" s="1231" t="s">
        <v>604</v>
      </c>
      <c r="D27" s="1231"/>
      <c r="E27" s="1231"/>
      <c r="F27" s="1231"/>
      <c r="G27" s="529" t="s">
        <v>605</v>
      </c>
      <c r="H27" s="211"/>
      <c r="I27" s="211"/>
      <c r="J27" s="211"/>
      <c r="K27" s="211"/>
      <c r="L27" s="211"/>
      <c r="M27" s="211"/>
      <c r="N27" s="211"/>
      <c r="O27" s="211"/>
      <c r="P27" s="211"/>
      <c r="Q27" s="77"/>
      <c r="R27" s="77"/>
      <c r="S27" s="77"/>
      <c r="T27" s="77"/>
      <c r="U27" s="77"/>
      <c r="V27" s="77"/>
      <c r="W27" s="77"/>
      <c r="X27" s="77"/>
      <c r="Y27" s="77"/>
      <c r="Z27" s="77"/>
      <c r="AA27" s="77"/>
      <c r="AB27" s="77"/>
      <c r="AC27" s="77"/>
      <c r="AD27" s="77"/>
      <c r="AE27" s="77"/>
      <c r="AF27" s="77"/>
      <c r="AG27" s="77"/>
      <c r="AH27" s="29"/>
      <c r="AI27" s="29"/>
      <c r="AJ27" s="29"/>
      <c r="AK27" s="29"/>
      <c r="AL27" s="50"/>
      <c r="AM27" s="50"/>
      <c r="AN27" s="50"/>
      <c r="AO27" s="50"/>
      <c r="AP27" s="50"/>
      <c r="AQ27" s="50"/>
      <c r="AR27" s="50"/>
      <c r="AS27" s="50"/>
      <c r="AT27" s="50"/>
      <c r="AU27" s="50"/>
      <c r="AV27" s="50"/>
      <c r="AW27" s="50"/>
      <c r="AX27" s="50"/>
      <c r="AY27" s="50"/>
      <c r="AZ27" s="50"/>
      <c r="BA27" s="50"/>
    </row>
    <row r="28" spans="1:53" ht="16">
      <c r="A28" s="50"/>
      <c r="B28" s="211"/>
      <c r="C28" s="1231" t="s">
        <v>606</v>
      </c>
      <c r="D28" s="1231"/>
      <c r="E28" s="1231"/>
      <c r="F28" s="1231"/>
      <c r="G28" s="211"/>
      <c r="H28" s="211"/>
      <c r="I28" s="211"/>
      <c r="J28" s="211"/>
      <c r="K28" s="211"/>
      <c r="L28" s="211"/>
      <c r="M28" s="211"/>
      <c r="N28" s="211"/>
      <c r="O28" s="211"/>
      <c r="P28" s="211"/>
      <c r="Q28" s="50"/>
      <c r="R28" s="50"/>
      <c r="S28" s="77"/>
      <c r="T28" s="77"/>
      <c r="U28" s="77"/>
      <c r="V28" s="77"/>
      <c r="W28" s="77"/>
      <c r="X28" s="77"/>
      <c r="Y28" s="77"/>
      <c r="Z28" s="77"/>
      <c r="AY28" s="198"/>
      <c r="BA28" s="199"/>
    </row>
    <row r="29" spans="1:53" ht="14.25" customHeight="1">
      <c r="A29" s="50"/>
      <c r="B29" s="70"/>
      <c r="C29" s="70"/>
      <c r="D29" s="70"/>
      <c r="E29" s="70"/>
      <c r="F29" s="70"/>
      <c r="G29" s="70"/>
      <c r="H29" s="70"/>
      <c r="I29" s="70"/>
      <c r="J29" s="70"/>
      <c r="K29" s="70"/>
      <c r="L29" s="70"/>
      <c r="M29" s="70"/>
      <c r="N29" s="70"/>
      <c r="O29" s="70"/>
      <c r="P29" s="70"/>
      <c r="Q29" s="50"/>
      <c r="R29" s="50"/>
      <c r="S29" s="77"/>
      <c r="T29" s="77"/>
      <c r="U29" s="77"/>
      <c r="V29" s="77"/>
      <c r="W29" s="77"/>
      <c r="X29" s="77"/>
      <c r="Y29" s="77"/>
      <c r="Z29" s="77"/>
    </row>
    <row r="30" spans="1:53">
      <c r="A30" s="50"/>
      <c r="B30" s="54" t="s">
        <v>130</v>
      </c>
      <c r="C30" s="215"/>
      <c r="D30" s="215"/>
      <c r="E30" s="215"/>
      <c r="F30" s="215"/>
      <c r="G30" s="215"/>
      <c r="H30" s="215"/>
      <c r="I30" s="215"/>
      <c r="J30" s="215"/>
      <c r="K30" s="215"/>
      <c r="L30" s="215"/>
      <c r="M30" s="215"/>
      <c r="N30" s="215"/>
      <c r="O30" s="215"/>
      <c r="P30" s="216"/>
      <c r="Q30" s="50"/>
      <c r="R30" s="50"/>
      <c r="S30" s="77"/>
      <c r="T30" s="77"/>
      <c r="U30" s="77"/>
      <c r="V30" s="77"/>
      <c r="W30" s="77"/>
      <c r="X30" s="77"/>
      <c r="Y30" s="77"/>
      <c r="Z30" s="77"/>
    </row>
    <row r="31" spans="1:53">
      <c r="A31" s="50"/>
      <c r="B31" s="217"/>
      <c r="C31" s="218"/>
      <c r="D31" s="218"/>
      <c r="E31" s="218"/>
      <c r="F31" s="218"/>
      <c r="G31" s="218"/>
      <c r="H31" s="218"/>
      <c r="I31" s="218"/>
      <c r="J31" s="218"/>
      <c r="K31" s="218"/>
      <c r="L31" s="218"/>
      <c r="M31" s="218"/>
      <c r="N31" s="218"/>
      <c r="O31" s="218"/>
      <c r="P31" s="219"/>
      <c r="Q31" s="50"/>
      <c r="R31" s="50"/>
      <c r="S31" s="77"/>
      <c r="T31" s="77"/>
      <c r="U31" s="77"/>
      <c r="V31" s="77"/>
      <c r="W31" s="77"/>
      <c r="X31" s="77"/>
      <c r="Y31" s="77"/>
      <c r="Z31" s="77"/>
    </row>
    <row r="32" spans="1:53" ht="15" customHeight="1">
      <c r="A32" s="50"/>
      <c r="B32" s="217"/>
      <c r="C32" s="1008" t="s">
        <v>607</v>
      </c>
      <c r="D32" s="1009"/>
      <c r="E32" s="1010"/>
      <c r="F32" s="1101" t="s">
        <v>134</v>
      </c>
      <c r="G32" s="1071" t="s">
        <v>589</v>
      </c>
      <c r="H32" s="1092"/>
      <c r="I32" s="1092"/>
      <c r="J32" s="810"/>
      <c r="K32" s="1071" t="s">
        <v>590</v>
      </c>
      <c r="L32" s="1092"/>
      <c r="M32" s="1092"/>
      <c r="N32" s="810"/>
      <c r="O32" s="1238"/>
      <c r="P32" s="1239"/>
      <c r="Q32" s="50"/>
      <c r="R32" s="50"/>
      <c r="S32" s="77"/>
      <c r="T32" s="77"/>
      <c r="U32" s="77"/>
      <c r="V32" s="77"/>
      <c r="W32" s="77"/>
      <c r="X32" s="77"/>
      <c r="Y32" s="77"/>
      <c r="Z32" s="77"/>
    </row>
    <row r="33" spans="1:29" ht="15" customHeight="1">
      <c r="A33" s="50"/>
      <c r="B33" s="217"/>
      <c r="C33" s="985"/>
      <c r="D33" s="986"/>
      <c r="E33" s="987"/>
      <c r="F33" s="1102"/>
      <c r="G33" s="1093" t="s">
        <v>608</v>
      </c>
      <c r="H33" s="1094"/>
      <c r="I33" s="678" t="s">
        <v>75</v>
      </c>
      <c r="J33" s="1014"/>
      <c r="K33" s="1093" t="s">
        <v>608</v>
      </c>
      <c r="L33" s="1094"/>
      <c r="M33" s="678" t="s">
        <v>75</v>
      </c>
      <c r="N33" s="1014"/>
      <c r="O33" s="1238"/>
      <c r="P33" s="1239"/>
      <c r="Q33" s="50"/>
      <c r="R33" s="50"/>
      <c r="S33" s="77"/>
      <c r="T33" s="77"/>
      <c r="U33" s="77"/>
      <c r="V33" s="77"/>
      <c r="W33" s="77"/>
      <c r="X33" s="77"/>
      <c r="Y33" s="77"/>
      <c r="Z33" s="77"/>
    </row>
    <row r="34" spans="1:29" ht="14.25" customHeight="1">
      <c r="A34" s="50"/>
      <c r="B34" s="217"/>
      <c r="C34" s="988"/>
      <c r="D34" s="989"/>
      <c r="E34" s="990"/>
      <c r="F34" s="1103"/>
      <c r="G34" s="1004"/>
      <c r="H34" s="809"/>
      <c r="I34" s="682"/>
      <c r="J34" s="997"/>
      <c r="K34" s="1004"/>
      <c r="L34" s="809"/>
      <c r="M34" s="682"/>
      <c r="N34" s="997"/>
      <c r="O34" s="1238"/>
      <c r="P34" s="1239"/>
      <c r="Q34" s="50"/>
      <c r="R34" s="50"/>
      <c r="S34" s="77"/>
      <c r="T34" s="77"/>
      <c r="U34" s="77"/>
      <c r="V34" s="77"/>
      <c r="W34" s="77"/>
      <c r="X34" s="77"/>
      <c r="Y34" s="77"/>
      <c r="Z34" s="77"/>
    </row>
    <row r="35" spans="1:29" ht="14.25" customHeight="1">
      <c r="A35" s="50"/>
      <c r="B35" s="217"/>
      <c r="C35" s="678" t="s">
        <v>592</v>
      </c>
      <c r="D35" s="679"/>
      <c r="E35" s="1014"/>
      <c r="F35" s="1053" t="s">
        <v>98</v>
      </c>
      <c r="G35" s="1240">
        <v>0</v>
      </c>
      <c r="H35" s="1241"/>
      <c r="I35" s="1088">
        <f>IF($G$41&gt;=$I$41,$G$41,$I$41)</f>
        <v>0</v>
      </c>
      <c r="J35" s="1089"/>
      <c r="K35" s="1240">
        <v>0</v>
      </c>
      <c r="L35" s="1241"/>
      <c r="M35" s="1088">
        <f>IF($G$43&gt;=$I$43,$G$43,$I$43)</f>
        <v>0</v>
      </c>
      <c r="N35" s="1089"/>
      <c r="O35" s="1238"/>
      <c r="P35" s="1239"/>
      <c r="Q35" s="50"/>
      <c r="R35" s="50"/>
      <c r="S35" s="77"/>
      <c r="T35" s="77"/>
      <c r="U35" s="77"/>
      <c r="V35" s="77"/>
      <c r="W35" s="77"/>
      <c r="X35" s="77"/>
      <c r="Y35" s="77"/>
      <c r="Z35" s="77"/>
    </row>
    <row r="36" spans="1:29" ht="14.25" customHeight="1">
      <c r="A36" s="50"/>
      <c r="B36" s="217"/>
      <c r="C36" s="682"/>
      <c r="D36" s="683"/>
      <c r="E36" s="997"/>
      <c r="F36" s="1054"/>
      <c r="G36" s="1242"/>
      <c r="H36" s="1243"/>
      <c r="I36" s="1090"/>
      <c r="J36" s="1091"/>
      <c r="K36" s="1242"/>
      <c r="L36" s="1243"/>
      <c r="M36" s="1090"/>
      <c r="N36" s="1091"/>
      <c r="O36" s="1238"/>
      <c r="P36" s="1239"/>
      <c r="Q36" s="50"/>
      <c r="R36" s="50"/>
      <c r="S36" s="77"/>
      <c r="T36" s="77"/>
      <c r="U36" s="77"/>
      <c r="V36" s="77"/>
      <c r="W36" s="77"/>
      <c r="X36" s="77"/>
      <c r="Y36" s="77"/>
      <c r="Z36" s="77"/>
    </row>
    <row r="37" spans="1:29" ht="14.25" customHeight="1">
      <c r="A37" s="50"/>
      <c r="B37" s="217"/>
      <c r="C37" s="439" t="s">
        <v>609</v>
      </c>
      <c r="D37" s="62"/>
      <c r="E37" s="62"/>
      <c r="F37" s="62"/>
      <c r="G37" s="62"/>
      <c r="H37" s="62"/>
      <c r="I37" s="62"/>
      <c r="J37" s="62"/>
      <c r="K37" s="62"/>
      <c r="L37" s="62"/>
      <c r="M37" s="62"/>
      <c r="N37" s="62"/>
      <c r="O37" s="62"/>
      <c r="P37" s="63"/>
      <c r="Q37" s="50"/>
      <c r="R37" s="50"/>
      <c r="S37" s="77"/>
      <c r="T37" s="77"/>
      <c r="U37" s="77"/>
      <c r="V37" s="77"/>
      <c r="W37" s="77"/>
      <c r="X37" s="77"/>
      <c r="Y37" s="77"/>
      <c r="Z37" s="77"/>
    </row>
    <row r="38" spans="1:29" ht="14.25" customHeight="1">
      <c r="A38" s="50"/>
      <c r="B38" s="217"/>
      <c r="C38" s="62"/>
      <c r="D38" s="62"/>
      <c r="E38" s="62"/>
      <c r="F38" s="62"/>
      <c r="G38" s="62"/>
      <c r="H38" s="62"/>
      <c r="I38" s="62"/>
      <c r="J38" s="62"/>
      <c r="K38" s="62"/>
      <c r="L38" s="62"/>
      <c r="M38" s="62"/>
      <c r="N38" s="62"/>
      <c r="O38" s="62"/>
      <c r="P38" s="63"/>
      <c r="Q38" s="50"/>
      <c r="R38" s="50"/>
      <c r="S38" s="77"/>
      <c r="T38" s="77"/>
      <c r="U38" s="77"/>
      <c r="V38" s="77"/>
      <c r="W38" s="77"/>
      <c r="X38" s="77"/>
      <c r="Y38" s="77"/>
      <c r="Z38" s="77"/>
    </row>
    <row r="39" spans="1:29" ht="14.25" customHeight="1">
      <c r="A39" s="50"/>
      <c r="B39" s="217"/>
      <c r="C39" s="1008" t="s">
        <v>610</v>
      </c>
      <c r="D39" s="1009"/>
      <c r="E39" s="1010"/>
      <c r="F39" s="1015" t="s">
        <v>73</v>
      </c>
      <c r="G39" s="678" t="s">
        <v>611</v>
      </c>
      <c r="H39" s="1014"/>
      <c r="I39" s="1093" t="s">
        <v>612</v>
      </c>
      <c r="J39" s="1094"/>
      <c r="K39" s="1093" t="s">
        <v>613</v>
      </c>
      <c r="L39" s="1094"/>
      <c r="M39" s="62"/>
      <c r="N39" s="62"/>
      <c r="O39" s="62"/>
      <c r="P39" s="63"/>
      <c r="Q39" s="50"/>
      <c r="R39" s="50"/>
      <c r="S39" s="77"/>
      <c r="T39" s="77"/>
      <c r="U39" s="77"/>
      <c r="V39" s="77"/>
      <c r="W39" s="77"/>
      <c r="X39" s="77"/>
      <c r="Y39" s="77"/>
      <c r="Z39" s="77"/>
    </row>
    <row r="40" spans="1:29" ht="14.25" customHeight="1">
      <c r="A40" s="50"/>
      <c r="B40" s="217"/>
      <c r="C40" s="988"/>
      <c r="D40" s="989"/>
      <c r="E40" s="990"/>
      <c r="F40" s="725"/>
      <c r="G40" s="682"/>
      <c r="H40" s="997"/>
      <c r="I40" s="1004"/>
      <c r="J40" s="809"/>
      <c r="K40" s="1004"/>
      <c r="L40" s="809"/>
      <c r="M40" s="62"/>
      <c r="N40" s="62"/>
      <c r="O40" s="62"/>
      <c r="P40" s="63"/>
      <c r="Q40" s="50"/>
      <c r="R40" s="50"/>
      <c r="S40" s="77"/>
      <c r="T40" s="77"/>
      <c r="U40" s="77"/>
      <c r="V40" s="77"/>
      <c r="W40" s="77"/>
      <c r="X40" s="77"/>
      <c r="Y40" s="77"/>
      <c r="Z40" s="77"/>
    </row>
    <row r="41" spans="1:29" ht="14.25" customHeight="1">
      <c r="A41" s="50"/>
      <c r="B41" s="217"/>
      <c r="C41" s="678" t="s">
        <v>614</v>
      </c>
      <c r="D41" s="679"/>
      <c r="E41" s="1014"/>
      <c r="F41" s="1053" t="s">
        <v>98</v>
      </c>
      <c r="G41" s="1088">
        <f>SUMIF($E$284:$E$315,Calc!$A$151,$O$284:$O$315)</f>
        <v>0</v>
      </c>
      <c r="H41" s="1089"/>
      <c r="I41" s="1088">
        <f>SUMIF($E$284:$E$315,Calc!$A$151,$T$284:$T$315)</f>
        <v>0</v>
      </c>
      <c r="J41" s="1089"/>
      <c r="K41" s="1244" t="str">
        <f>IFERROR(($I$41/$G$41),"0%")</f>
        <v>0%</v>
      </c>
      <c r="L41" s="1245"/>
      <c r="M41" s="62"/>
      <c r="N41" s="62"/>
      <c r="O41" s="62"/>
      <c r="P41" s="63"/>
      <c r="Q41" s="50"/>
      <c r="R41" s="50"/>
      <c r="S41" s="77"/>
      <c r="T41" s="77"/>
      <c r="U41" s="77"/>
      <c r="V41" s="77"/>
      <c r="W41" s="77"/>
      <c r="X41" s="77"/>
      <c r="Y41" s="77"/>
      <c r="Z41" s="77"/>
    </row>
    <row r="42" spans="1:29" ht="14.25" customHeight="1">
      <c r="A42" s="50"/>
      <c r="B42" s="217"/>
      <c r="C42" s="682"/>
      <c r="D42" s="683"/>
      <c r="E42" s="997"/>
      <c r="F42" s="1054"/>
      <c r="G42" s="1090"/>
      <c r="H42" s="1091"/>
      <c r="I42" s="1090"/>
      <c r="J42" s="1091"/>
      <c r="K42" s="1246"/>
      <c r="L42" s="1247"/>
      <c r="M42" s="62"/>
      <c r="N42" s="62"/>
      <c r="O42" s="62"/>
      <c r="P42" s="63"/>
      <c r="Q42" s="50"/>
      <c r="R42" s="50"/>
      <c r="S42" s="77"/>
      <c r="T42" s="77"/>
      <c r="U42" s="77"/>
      <c r="V42" s="77"/>
      <c r="W42" s="77"/>
      <c r="X42" s="77"/>
      <c r="Y42" s="77"/>
      <c r="Z42" s="77"/>
    </row>
    <row r="43" spans="1:29" ht="14.25" customHeight="1">
      <c r="A43" s="50"/>
      <c r="B43" s="217"/>
      <c r="C43" s="678" t="s">
        <v>615</v>
      </c>
      <c r="D43" s="679"/>
      <c r="E43" s="1014"/>
      <c r="F43" s="1053" t="s">
        <v>98</v>
      </c>
      <c r="G43" s="1088">
        <f>SUMIF($E$284:$E$315,Calc!$A$152,$O$284:$O$315)</f>
        <v>0</v>
      </c>
      <c r="H43" s="1089"/>
      <c r="I43" s="1088">
        <f>SUMIF($E$284:$E$315,Calc!$A$152,$T$284:$T$315)</f>
        <v>0</v>
      </c>
      <c r="J43" s="1089"/>
      <c r="K43" s="1244" t="str">
        <f>IFERROR(($I$43/$G$43),"0%")</f>
        <v>0%</v>
      </c>
      <c r="L43" s="1245"/>
      <c r="M43" s="62"/>
      <c r="N43" s="62"/>
      <c r="O43" s="62"/>
      <c r="P43" s="63"/>
      <c r="Q43" s="50"/>
      <c r="R43" s="50"/>
      <c r="S43" s="77"/>
      <c r="T43" s="77"/>
      <c r="U43" s="77"/>
      <c r="V43" s="77"/>
      <c r="W43" s="77"/>
      <c r="X43" s="77"/>
      <c r="Y43" s="77"/>
      <c r="Z43" s="77"/>
    </row>
    <row r="44" spans="1:29" ht="14.25" customHeight="1">
      <c r="A44" s="50"/>
      <c r="B44" s="217"/>
      <c r="C44" s="682"/>
      <c r="D44" s="683"/>
      <c r="E44" s="997"/>
      <c r="F44" s="1054"/>
      <c r="G44" s="1090"/>
      <c r="H44" s="1091"/>
      <c r="I44" s="1090"/>
      <c r="J44" s="1091"/>
      <c r="K44" s="1246"/>
      <c r="L44" s="1247"/>
      <c r="M44" s="62"/>
      <c r="N44" s="62"/>
      <c r="O44" s="62"/>
      <c r="P44" s="63"/>
      <c r="Q44" s="50"/>
      <c r="R44" s="50"/>
      <c r="S44" s="77"/>
      <c r="T44" s="77"/>
      <c r="U44" s="77"/>
      <c r="V44" s="77"/>
      <c r="W44" s="77"/>
      <c r="X44" s="77"/>
      <c r="Y44" s="77"/>
      <c r="Z44" s="77"/>
    </row>
    <row r="45" spans="1:29">
      <c r="A45" s="50"/>
      <c r="B45" s="222"/>
      <c r="C45" s="223"/>
      <c r="D45" s="223"/>
      <c r="E45" s="223"/>
      <c r="F45" s="223"/>
      <c r="G45" s="223"/>
      <c r="H45" s="223"/>
      <c r="I45" s="223"/>
      <c r="J45" s="223"/>
      <c r="K45" s="223"/>
      <c r="L45" s="223"/>
      <c r="M45" s="223"/>
      <c r="N45" s="223"/>
      <c r="O45" s="223"/>
      <c r="P45" s="224"/>
      <c r="Q45" s="50"/>
      <c r="R45" s="50"/>
      <c r="S45" s="77"/>
      <c r="T45" s="77"/>
      <c r="U45" s="77"/>
      <c r="V45" s="77"/>
      <c r="W45" s="77"/>
      <c r="X45" s="77"/>
      <c r="Y45" s="77"/>
      <c r="Z45" s="77"/>
    </row>
    <row r="46" spans="1:29" ht="14.25" customHeight="1">
      <c r="A46" s="50"/>
      <c r="B46" s="50"/>
      <c r="C46" s="50"/>
      <c r="D46" s="50"/>
      <c r="E46" s="50"/>
      <c r="F46" s="50"/>
      <c r="G46" s="50"/>
      <c r="H46" s="50"/>
      <c r="I46" s="50"/>
      <c r="J46" s="50"/>
      <c r="K46" s="50"/>
      <c r="L46" s="50"/>
      <c r="M46" s="50"/>
      <c r="N46" s="50"/>
      <c r="O46" s="50"/>
      <c r="P46" s="50"/>
      <c r="Q46" s="26"/>
      <c r="R46" s="26"/>
      <c r="S46" s="22"/>
      <c r="T46" s="22"/>
      <c r="U46" s="22"/>
      <c r="V46" s="22"/>
      <c r="W46" s="22"/>
      <c r="X46" s="22"/>
      <c r="Y46" s="22"/>
      <c r="Z46" s="22"/>
      <c r="AA46" s="22"/>
      <c r="AB46" s="22"/>
      <c r="AC46" s="22"/>
    </row>
    <row r="47" spans="1:29">
      <c r="A47" s="50"/>
      <c r="B47" s="50"/>
      <c r="C47" s="50"/>
      <c r="D47" s="50"/>
      <c r="E47" s="50"/>
      <c r="F47" s="50"/>
      <c r="G47" s="50"/>
      <c r="H47" s="50"/>
      <c r="I47" s="50"/>
      <c r="J47" s="50"/>
      <c r="K47" s="50"/>
      <c r="L47" s="50"/>
      <c r="M47" s="50"/>
      <c r="N47" s="50"/>
      <c r="O47" s="50"/>
      <c r="P47" s="50"/>
      <c r="Q47" s="50"/>
      <c r="R47" s="50"/>
      <c r="S47" s="77"/>
      <c r="T47" s="77"/>
      <c r="U47" s="77"/>
      <c r="V47" s="77"/>
      <c r="W47" s="77"/>
      <c r="X47" s="77"/>
      <c r="Y47" s="77"/>
      <c r="Z47" s="77"/>
    </row>
    <row r="48" spans="1:29">
      <c r="A48" s="50"/>
      <c r="B48" s="651" t="s">
        <v>482</v>
      </c>
      <c r="C48" s="651"/>
      <c r="D48" s="651"/>
      <c r="E48" s="651"/>
      <c r="F48" s="651"/>
      <c r="G48" s="651"/>
      <c r="H48" s="651"/>
      <c r="I48" s="651"/>
      <c r="J48" s="651"/>
      <c r="K48" s="651"/>
      <c r="L48" s="651"/>
      <c r="M48" s="651"/>
      <c r="N48" s="651"/>
      <c r="O48" s="651"/>
      <c r="P48" s="651"/>
      <c r="Q48" s="50"/>
      <c r="R48" s="50"/>
      <c r="S48" s="77"/>
      <c r="T48" s="77"/>
      <c r="U48" s="77"/>
      <c r="V48" s="77"/>
      <c r="W48" s="77"/>
      <c r="X48" s="77"/>
      <c r="Y48" s="77"/>
      <c r="Z48" s="77"/>
    </row>
    <row r="49" spans="1:26">
      <c r="A49" s="22"/>
      <c r="B49" s="70"/>
      <c r="C49" s="70"/>
      <c r="D49" s="70"/>
      <c r="E49" s="70"/>
      <c r="F49" s="70"/>
      <c r="G49" s="70"/>
      <c r="H49" s="70"/>
      <c r="I49" s="70"/>
      <c r="J49" s="441"/>
      <c r="K49" s="441"/>
      <c r="L49" s="441"/>
      <c r="M49" s="441"/>
      <c r="N49" s="70"/>
      <c r="O49" s="70"/>
      <c r="P49" s="70"/>
      <c r="Q49" s="50"/>
      <c r="R49" s="50"/>
      <c r="S49" s="77"/>
      <c r="T49" s="77"/>
      <c r="U49" s="77"/>
      <c r="V49" s="77"/>
      <c r="W49" s="77"/>
      <c r="X49" s="77"/>
      <c r="Y49" s="77"/>
      <c r="Z49" s="77"/>
    </row>
    <row r="50" spans="1:26" ht="14.15" customHeight="1">
      <c r="A50" s="22"/>
      <c r="B50" s="1205" t="s">
        <v>616</v>
      </c>
      <c r="C50" s="1205"/>
      <c r="D50" s="1205"/>
      <c r="E50" s="1205"/>
      <c r="F50" s="1205"/>
      <c r="G50" s="1205"/>
      <c r="H50" s="1205"/>
      <c r="I50" s="441"/>
      <c r="J50" s="441"/>
      <c r="K50" s="441"/>
      <c r="L50" s="441"/>
      <c r="M50" s="441"/>
      <c r="N50" s="70"/>
      <c r="O50" s="70"/>
      <c r="P50" s="70"/>
      <c r="Q50" s="50"/>
      <c r="R50" s="50"/>
      <c r="S50" s="77"/>
      <c r="T50" s="77"/>
      <c r="U50" s="77"/>
      <c r="V50" s="77"/>
      <c r="W50" s="77"/>
      <c r="X50" s="77"/>
      <c r="Y50" s="77"/>
      <c r="Z50" s="77"/>
    </row>
    <row r="51" spans="1:26" ht="14.15" customHeight="1">
      <c r="A51" s="22"/>
      <c r="B51" s="377"/>
      <c r="C51" s="377"/>
      <c r="D51" s="377"/>
      <c r="E51" s="377"/>
      <c r="F51" s="377"/>
      <c r="G51" s="377"/>
      <c r="H51" s="377"/>
      <c r="I51" s="441"/>
      <c r="J51" s="441"/>
      <c r="K51" s="441"/>
      <c r="L51" s="441"/>
      <c r="M51" s="441"/>
      <c r="N51" s="70"/>
      <c r="O51" s="70"/>
      <c r="P51" s="70"/>
      <c r="Q51" s="50"/>
      <c r="R51" s="50"/>
      <c r="S51" s="77"/>
      <c r="T51" s="77"/>
      <c r="U51" s="77"/>
      <c r="V51" s="77"/>
      <c r="W51" s="77"/>
      <c r="X51" s="77"/>
      <c r="Y51" s="77"/>
      <c r="Z51" s="77"/>
    </row>
    <row r="52" spans="1:26">
      <c r="A52" s="22"/>
      <c r="B52" s="1144" t="s">
        <v>127</v>
      </c>
      <c r="C52" s="1145"/>
      <c r="D52" s="70"/>
      <c r="E52" s="70"/>
      <c r="F52" s="70"/>
      <c r="G52" s="70"/>
      <c r="H52" s="70"/>
      <c r="I52" s="441"/>
      <c r="J52" s="441"/>
      <c r="K52" s="441"/>
      <c r="L52" s="441"/>
      <c r="M52" s="441"/>
      <c r="N52" s="70"/>
      <c r="O52" s="70"/>
      <c r="P52" s="70"/>
      <c r="Q52" s="50"/>
      <c r="R52" s="50"/>
      <c r="S52" s="77"/>
      <c r="T52" s="77"/>
      <c r="U52" s="77"/>
      <c r="V52" s="77"/>
      <c r="W52" s="77"/>
      <c r="X52" s="77"/>
      <c r="Y52" s="77"/>
      <c r="Z52" s="77"/>
    </row>
    <row r="53" spans="1:26">
      <c r="A53" s="22"/>
      <c r="B53" s="70"/>
      <c r="C53" s="70"/>
      <c r="D53" s="70"/>
      <c r="E53" s="70"/>
      <c r="F53" s="70"/>
      <c r="G53" s="70"/>
      <c r="H53" s="70"/>
      <c r="I53" s="441"/>
      <c r="J53" s="441"/>
      <c r="K53" s="441"/>
      <c r="L53" s="441"/>
      <c r="M53" s="441"/>
      <c r="N53" s="70"/>
      <c r="O53" s="70"/>
      <c r="P53" s="70"/>
      <c r="Q53" s="50"/>
      <c r="R53" s="50"/>
      <c r="S53" s="77"/>
      <c r="T53" s="77"/>
      <c r="U53" s="77"/>
      <c r="V53" s="77"/>
      <c r="W53" s="77"/>
      <c r="X53" s="77"/>
      <c r="Y53" s="77"/>
      <c r="Z53" s="77"/>
    </row>
    <row r="54" spans="1:26" ht="14.15" customHeight="1">
      <c r="A54" s="22"/>
      <c r="B54" s="1037" t="s">
        <v>617</v>
      </c>
      <c r="C54" s="1037"/>
      <c r="D54" s="1037"/>
      <c r="E54" s="1037"/>
      <c r="F54" s="1037"/>
      <c r="G54" s="1037"/>
      <c r="H54" s="1037"/>
      <c r="I54" s="441"/>
      <c r="J54" s="440"/>
      <c r="K54" s="440"/>
      <c r="L54" s="441"/>
      <c r="M54" s="440"/>
      <c r="N54" s="440"/>
      <c r="O54" s="440"/>
      <c r="P54" s="70"/>
      <c r="Q54" s="50"/>
      <c r="R54" s="50"/>
      <c r="S54" s="77"/>
      <c r="T54" s="77"/>
      <c r="U54" s="77"/>
      <c r="V54" s="77"/>
      <c r="W54" s="77"/>
      <c r="X54" s="77"/>
      <c r="Y54" s="77"/>
      <c r="Z54" s="77"/>
    </row>
    <row r="55" spans="1:26">
      <c r="A55" s="22"/>
      <c r="B55" s="1037"/>
      <c r="C55" s="1037"/>
      <c r="D55" s="1037"/>
      <c r="E55" s="1037"/>
      <c r="F55" s="1037"/>
      <c r="G55" s="1037"/>
      <c r="H55" s="1037"/>
      <c r="I55" s="441"/>
      <c r="J55" s="70"/>
      <c r="K55" s="70"/>
      <c r="L55" s="441"/>
      <c r="M55" s="70"/>
      <c r="N55" s="70"/>
      <c r="O55" s="70"/>
      <c r="P55" s="70"/>
      <c r="Q55" s="50"/>
      <c r="R55" s="50"/>
      <c r="S55" s="77"/>
      <c r="T55" s="77"/>
      <c r="U55" s="77"/>
      <c r="V55" s="77"/>
      <c r="W55" s="77"/>
      <c r="X55" s="77"/>
      <c r="Y55" s="77"/>
      <c r="Z55" s="77"/>
    </row>
    <row r="56" spans="1:26">
      <c r="A56" s="22"/>
      <c r="B56" s="226"/>
      <c r="C56" s="226"/>
      <c r="D56" s="226"/>
      <c r="E56" s="226"/>
      <c r="F56" s="226"/>
      <c r="G56" s="226"/>
      <c r="H56" s="226"/>
      <c r="I56" s="441"/>
      <c r="J56" s="441"/>
      <c r="K56" s="441"/>
      <c r="L56" s="441"/>
      <c r="M56" s="70"/>
      <c r="N56" s="70"/>
      <c r="O56" s="70"/>
      <c r="P56" s="70"/>
      <c r="Q56" s="50"/>
      <c r="R56" s="50"/>
      <c r="S56" s="77"/>
      <c r="T56" s="77"/>
      <c r="U56" s="77"/>
      <c r="V56" s="77"/>
      <c r="W56" s="77"/>
      <c r="X56" s="77"/>
      <c r="Y56" s="77"/>
      <c r="Z56" s="77"/>
    </row>
    <row r="57" spans="1:26">
      <c r="A57" s="22"/>
      <c r="B57" s="1144" t="s">
        <v>127</v>
      </c>
      <c r="C57" s="1145"/>
      <c r="D57" s="226"/>
      <c r="E57" s="226"/>
      <c r="F57" s="226"/>
      <c r="G57" s="226"/>
      <c r="H57" s="226"/>
      <c r="I57" s="441"/>
      <c r="J57" s="441"/>
      <c r="K57" s="441"/>
      <c r="L57" s="441"/>
      <c r="M57" s="70"/>
      <c r="N57" s="70"/>
      <c r="O57" s="70"/>
      <c r="P57" s="70"/>
      <c r="Q57" s="50"/>
      <c r="R57" s="50"/>
      <c r="S57" s="77"/>
      <c r="T57" s="77"/>
      <c r="U57" s="77"/>
      <c r="V57" s="77"/>
      <c r="W57" s="77"/>
      <c r="X57" s="77"/>
      <c r="Y57" s="77"/>
      <c r="Z57" s="77"/>
    </row>
    <row r="58" spans="1:26">
      <c r="A58" s="22"/>
      <c r="B58" s="70"/>
      <c r="C58" s="70"/>
      <c r="D58" s="70"/>
      <c r="E58" s="70"/>
      <c r="F58" s="70"/>
      <c r="G58" s="70"/>
      <c r="H58" s="70"/>
      <c r="I58" s="70"/>
      <c r="J58" s="70"/>
      <c r="K58" s="70"/>
      <c r="L58" s="70"/>
      <c r="M58" s="70"/>
      <c r="N58" s="70"/>
      <c r="O58" s="70"/>
      <c r="P58" s="70"/>
      <c r="Q58" s="50"/>
      <c r="R58" s="50"/>
      <c r="S58" s="77"/>
      <c r="T58" s="77"/>
      <c r="U58" s="77"/>
      <c r="V58" s="77"/>
      <c r="W58" s="77"/>
      <c r="X58" s="77"/>
      <c r="Y58" s="77"/>
      <c r="Z58" s="77"/>
    </row>
    <row r="59" spans="1:26">
      <c r="A59" s="22"/>
      <c r="B59" s="70"/>
      <c r="C59" s="70"/>
      <c r="D59" s="70"/>
      <c r="E59" s="70"/>
      <c r="F59" s="70"/>
      <c r="G59" s="70"/>
      <c r="H59" s="70"/>
      <c r="I59" s="70"/>
      <c r="J59" s="70"/>
      <c r="K59" s="70"/>
      <c r="L59" s="70"/>
      <c r="M59" s="70"/>
      <c r="N59" s="70"/>
      <c r="O59" s="70"/>
      <c r="P59" s="70"/>
      <c r="Q59" s="50"/>
      <c r="R59" s="50"/>
      <c r="S59" s="77"/>
      <c r="T59" s="77"/>
      <c r="U59" s="77"/>
      <c r="V59" s="77"/>
      <c r="W59" s="77"/>
      <c r="X59" s="77"/>
      <c r="Y59" s="77"/>
      <c r="Z59" s="77"/>
    </row>
    <row r="60" spans="1:26" ht="14.15" customHeight="1">
      <c r="A60" s="22"/>
      <c r="B60" s="632" t="s">
        <v>618</v>
      </c>
      <c r="C60" s="632"/>
      <c r="D60" s="632"/>
      <c r="E60" s="632"/>
      <c r="F60" s="632"/>
      <c r="G60" s="632"/>
      <c r="H60" s="632"/>
      <c r="I60" s="632"/>
      <c r="J60" s="632"/>
      <c r="K60" s="70"/>
      <c r="L60" s="70"/>
      <c r="M60" s="70"/>
      <c r="N60" s="70"/>
      <c r="O60" s="70"/>
      <c r="P60" s="70"/>
      <c r="Q60" s="50"/>
      <c r="R60" s="50"/>
      <c r="S60" s="77"/>
      <c r="T60" s="77"/>
      <c r="U60" s="77"/>
      <c r="V60" s="77"/>
      <c r="W60" s="77"/>
      <c r="X60" s="77"/>
      <c r="Y60" s="77"/>
      <c r="Z60" s="77"/>
    </row>
    <row r="61" spans="1:26">
      <c r="A61" s="22"/>
      <c r="B61" s="1186"/>
      <c r="C61" s="1186"/>
      <c r="D61" s="1186"/>
      <c r="E61" s="1186"/>
      <c r="F61" s="1186"/>
      <c r="G61" s="1186"/>
      <c r="H61" s="1186"/>
      <c r="I61" s="1186"/>
      <c r="J61" s="1186"/>
      <c r="K61" s="70"/>
      <c r="L61" s="70"/>
      <c r="M61" s="70"/>
      <c r="N61" s="70"/>
      <c r="O61" s="70"/>
      <c r="P61" s="70"/>
      <c r="Q61" s="50"/>
      <c r="R61" s="50"/>
      <c r="S61" s="77"/>
      <c r="T61" s="77"/>
      <c r="U61" s="77"/>
      <c r="V61" s="77"/>
      <c r="W61" s="77"/>
      <c r="X61" s="77"/>
      <c r="Y61" s="77"/>
      <c r="Z61" s="77"/>
    </row>
    <row r="62" spans="1:26">
      <c r="A62" s="22"/>
      <c r="B62" s="1206"/>
      <c r="C62" s="1207"/>
      <c r="D62" s="1207"/>
      <c r="E62" s="1207"/>
      <c r="F62" s="1207"/>
      <c r="G62" s="1207"/>
      <c r="H62" s="1207"/>
      <c r="I62" s="1207"/>
      <c r="J62" s="1208"/>
      <c r="K62" s="70"/>
      <c r="L62" s="70"/>
      <c r="M62" s="70"/>
      <c r="N62" s="70"/>
      <c r="O62" s="70"/>
      <c r="P62" s="70"/>
      <c r="Q62" s="50"/>
      <c r="R62" s="50"/>
      <c r="S62" s="77"/>
      <c r="T62" s="77"/>
      <c r="U62" s="77"/>
      <c r="V62" s="77"/>
      <c r="W62" s="77"/>
      <c r="X62" s="77"/>
      <c r="Y62" s="77"/>
      <c r="Z62" s="77"/>
    </row>
    <row r="63" spans="1:26">
      <c r="A63" s="22"/>
      <c r="B63" s="1209"/>
      <c r="C63" s="795"/>
      <c r="D63" s="795"/>
      <c r="E63" s="795"/>
      <c r="F63" s="795"/>
      <c r="G63" s="795"/>
      <c r="H63" s="795"/>
      <c r="I63" s="795"/>
      <c r="J63" s="1210"/>
      <c r="K63" s="70"/>
      <c r="L63" s="70"/>
      <c r="M63" s="70"/>
      <c r="N63" s="70"/>
      <c r="O63" s="70"/>
      <c r="P63" s="70"/>
      <c r="Q63" s="50"/>
      <c r="R63" s="50"/>
      <c r="S63" s="77"/>
      <c r="T63" s="77"/>
      <c r="U63" s="77"/>
      <c r="V63" s="77"/>
      <c r="W63" s="77"/>
      <c r="X63" s="77"/>
      <c r="Y63" s="77"/>
      <c r="Z63" s="77"/>
    </row>
    <row r="64" spans="1:26">
      <c r="A64" s="22"/>
      <c r="B64" s="1209"/>
      <c r="C64" s="795"/>
      <c r="D64" s="795"/>
      <c r="E64" s="795"/>
      <c r="F64" s="795"/>
      <c r="G64" s="795"/>
      <c r="H64" s="795"/>
      <c r="I64" s="795"/>
      <c r="J64" s="1210"/>
      <c r="K64" s="70"/>
      <c r="L64" s="70"/>
      <c r="M64" s="70"/>
      <c r="N64" s="70"/>
      <c r="O64" s="70"/>
      <c r="P64" s="70"/>
      <c r="Q64" s="50"/>
      <c r="R64" s="50"/>
      <c r="S64" s="77"/>
      <c r="T64" s="77"/>
      <c r="U64" s="77"/>
      <c r="V64" s="77"/>
      <c r="W64" s="77"/>
      <c r="X64" s="77"/>
      <c r="Y64" s="77"/>
      <c r="Z64" s="77"/>
    </row>
    <row r="65" spans="1:26">
      <c r="A65" s="22"/>
      <c r="B65" s="1209"/>
      <c r="C65" s="795"/>
      <c r="D65" s="795"/>
      <c r="E65" s="795"/>
      <c r="F65" s="795"/>
      <c r="G65" s="795"/>
      <c r="H65" s="795"/>
      <c r="I65" s="795"/>
      <c r="J65" s="1210"/>
      <c r="K65" s="70"/>
      <c r="L65" s="70"/>
      <c r="M65" s="70"/>
      <c r="N65" s="70"/>
      <c r="O65" s="70"/>
      <c r="P65" s="70"/>
      <c r="Q65" s="50"/>
      <c r="R65" s="50"/>
      <c r="S65" s="77"/>
      <c r="T65" s="77"/>
      <c r="U65" s="77"/>
      <c r="V65" s="77"/>
      <c r="W65" s="77"/>
      <c r="X65" s="77"/>
      <c r="Y65" s="77"/>
      <c r="Z65" s="77"/>
    </row>
    <row r="66" spans="1:26">
      <c r="A66" s="22"/>
      <c r="B66" s="1211"/>
      <c r="C66" s="1212"/>
      <c r="D66" s="1212"/>
      <c r="E66" s="1212"/>
      <c r="F66" s="1212"/>
      <c r="G66" s="1212"/>
      <c r="H66" s="1212"/>
      <c r="I66" s="1212"/>
      <c r="J66" s="1213"/>
      <c r="K66" s="70"/>
      <c r="L66" s="70"/>
      <c r="M66" s="70"/>
      <c r="N66" s="70"/>
      <c r="O66" s="70"/>
      <c r="P66" s="70"/>
      <c r="Q66" s="50"/>
      <c r="R66" s="50"/>
      <c r="S66" s="77"/>
      <c r="T66" s="77"/>
      <c r="U66" s="77"/>
      <c r="V66" s="77"/>
      <c r="W66" s="77"/>
      <c r="X66" s="77"/>
      <c r="Y66" s="77"/>
      <c r="Z66" s="77"/>
    </row>
    <row r="67" spans="1:26">
      <c r="A67" s="22"/>
      <c r="B67" s="70"/>
      <c r="C67" s="70"/>
      <c r="D67" s="70"/>
      <c r="E67" s="70"/>
      <c r="F67" s="70"/>
      <c r="G67" s="70"/>
      <c r="H67" s="70"/>
      <c r="I67" s="70"/>
      <c r="J67" s="70"/>
      <c r="K67" s="70"/>
      <c r="L67" s="70"/>
      <c r="M67" s="70"/>
      <c r="N67" s="70"/>
      <c r="O67" s="70"/>
      <c r="P67" s="70"/>
      <c r="Q67" s="50"/>
      <c r="R67" s="50"/>
      <c r="S67" s="77"/>
      <c r="T67" s="77"/>
      <c r="U67" s="77"/>
      <c r="V67" s="77"/>
      <c r="W67" s="77"/>
      <c r="X67" s="77"/>
      <c r="Y67" s="77"/>
      <c r="Z67" s="77"/>
    </row>
    <row r="68" spans="1:26">
      <c r="A68" s="22"/>
      <c r="B68" s="70"/>
      <c r="C68" s="70"/>
      <c r="D68" s="70"/>
      <c r="E68" s="70"/>
      <c r="F68" s="70"/>
      <c r="G68" s="70"/>
      <c r="H68" s="70"/>
      <c r="I68" s="70"/>
      <c r="J68" s="70"/>
      <c r="K68" s="70"/>
      <c r="L68" s="70"/>
      <c r="M68" s="70"/>
      <c r="N68" s="70"/>
      <c r="O68" s="70"/>
      <c r="P68" s="70"/>
      <c r="Q68" s="50"/>
      <c r="R68" s="50"/>
      <c r="S68" s="77"/>
      <c r="T68" s="77"/>
      <c r="U68" s="77"/>
      <c r="V68" s="77"/>
      <c r="W68" s="77"/>
      <c r="X68" s="77"/>
      <c r="Y68" s="77"/>
      <c r="Z68" s="77"/>
    </row>
    <row r="69" spans="1:26" ht="14.25" customHeight="1">
      <c r="A69" s="50"/>
      <c r="B69" s="1037" t="s">
        <v>619</v>
      </c>
      <c r="C69" s="1037"/>
      <c r="D69" s="1037"/>
      <c r="E69" s="1037"/>
      <c r="F69" s="1037"/>
      <c r="G69" s="1037"/>
      <c r="H69" s="1037"/>
      <c r="I69" s="1037"/>
      <c r="J69" s="1037"/>
      <c r="K69" s="1037"/>
      <c r="L69" s="1037"/>
      <c r="M69" s="1037"/>
      <c r="N69" s="1037"/>
      <c r="O69" s="1037"/>
      <c r="P69" s="1037"/>
      <c r="Q69" s="50"/>
      <c r="R69" s="50"/>
      <c r="S69" s="77"/>
      <c r="T69" s="77"/>
      <c r="U69" s="77"/>
      <c r="V69" s="77"/>
      <c r="W69" s="77"/>
      <c r="X69" s="77"/>
      <c r="Y69" s="77"/>
      <c r="Z69" s="77"/>
    </row>
    <row r="70" spans="1:26" ht="14.25" customHeight="1">
      <c r="A70" s="50"/>
      <c r="B70" s="1037"/>
      <c r="C70" s="1037"/>
      <c r="D70" s="1037"/>
      <c r="E70" s="1037"/>
      <c r="F70" s="1037"/>
      <c r="G70" s="1037"/>
      <c r="H70" s="1037"/>
      <c r="I70" s="1037"/>
      <c r="J70" s="1037"/>
      <c r="K70" s="1037"/>
      <c r="L70" s="1037"/>
      <c r="M70" s="1037"/>
      <c r="N70" s="1037"/>
      <c r="O70" s="1037"/>
      <c r="P70" s="1037"/>
      <c r="Q70" s="50"/>
      <c r="R70" s="50"/>
      <c r="S70" s="77"/>
      <c r="T70" s="77"/>
      <c r="U70" s="77"/>
      <c r="V70" s="77"/>
      <c r="W70" s="77"/>
      <c r="X70" s="77"/>
      <c r="Y70" s="77"/>
      <c r="Z70" s="77"/>
    </row>
    <row r="71" spans="1:26" ht="14.25" customHeight="1">
      <c r="A71" s="50"/>
      <c r="B71" s="1037"/>
      <c r="C71" s="1037"/>
      <c r="D71" s="1037"/>
      <c r="E71" s="1037"/>
      <c r="F71" s="1037"/>
      <c r="G71" s="1037"/>
      <c r="H71" s="1037"/>
      <c r="I71" s="1037"/>
      <c r="J71" s="1037"/>
      <c r="K71" s="1037"/>
      <c r="L71" s="1037"/>
      <c r="M71" s="1037"/>
      <c r="N71" s="1037"/>
      <c r="O71" s="1037"/>
      <c r="P71" s="1037"/>
      <c r="Q71" s="50"/>
      <c r="R71" s="50"/>
      <c r="S71" s="77"/>
      <c r="T71" s="77"/>
      <c r="U71" s="77"/>
      <c r="V71" s="77"/>
      <c r="W71" s="77"/>
      <c r="X71" s="77"/>
      <c r="Y71" s="77"/>
      <c r="Z71" s="77"/>
    </row>
    <row r="72" spans="1:26" ht="14.25" customHeight="1">
      <c r="A72" s="50"/>
      <c r="B72" s="1037"/>
      <c r="C72" s="1037"/>
      <c r="D72" s="1037"/>
      <c r="E72" s="1037"/>
      <c r="F72" s="1037"/>
      <c r="G72" s="1037"/>
      <c r="H72" s="1037"/>
      <c r="I72" s="1037"/>
      <c r="J72" s="1037"/>
      <c r="K72" s="1037"/>
      <c r="L72" s="1037"/>
      <c r="M72" s="1037"/>
      <c r="N72" s="1037"/>
      <c r="O72" s="1037"/>
      <c r="P72" s="1037"/>
      <c r="Q72" s="50"/>
      <c r="R72" s="50"/>
      <c r="S72" s="77"/>
      <c r="T72" s="77"/>
      <c r="U72" s="77"/>
      <c r="V72" s="77"/>
      <c r="W72" s="77"/>
      <c r="X72" s="77"/>
      <c r="Y72" s="77"/>
      <c r="Z72" s="77"/>
    </row>
    <row r="73" spans="1:26" ht="14.25" customHeight="1">
      <c r="A73" s="50"/>
      <c r="B73" s="1037"/>
      <c r="C73" s="1037"/>
      <c r="D73" s="1037"/>
      <c r="E73" s="1037"/>
      <c r="F73" s="1037"/>
      <c r="G73" s="1037"/>
      <c r="H73" s="1037"/>
      <c r="I73" s="1037"/>
      <c r="J73" s="1037"/>
      <c r="K73" s="1037"/>
      <c r="L73" s="1037"/>
      <c r="M73" s="1037"/>
      <c r="N73" s="1037"/>
      <c r="O73" s="1037"/>
      <c r="P73" s="1037"/>
      <c r="Q73" s="50"/>
      <c r="R73" s="50"/>
      <c r="S73" s="77"/>
      <c r="T73" s="77"/>
      <c r="U73" s="77"/>
      <c r="V73" s="77"/>
      <c r="W73" s="77"/>
      <c r="X73" s="77"/>
      <c r="Y73" s="77"/>
      <c r="Z73" s="77"/>
    </row>
    <row r="74" spans="1:26" ht="14.25" customHeight="1">
      <c r="A74" s="50"/>
      <c r="B74" s="1037"/>
      <c r="C74" s="1037"/>
      <c r="D74" s="1037"/>
      <c r="E74" s="1037"/>
      <c r="F74" s="1037"/>
      <c r="G74" s="1037"/>
      <c r="H74" s="1037"/>
      <c r="I74" s="1037"/>
      <c r="J74" s="1037"/>
      <c r="K74" s="1037"/>
      <c r="L74" s="1037"/>
      <c r="M74" s="1037"/>
      <c r="N74" s="1037"/>
      <c r="O74" s="1037"/>
      <c r="P74" s="1037"/>
      <c r="Q74" s="50"/>
      <c r="R74" s="50"/>
      <c r="S74" s="77"/>
      <c r="T74" s="77"/>
      <c r="U74" s="77"/>
      <c r="V74" s="77"/>
      <c r="W74" s="77"/>
      <c r="X74" s="77"/>
      <c r="Y74" s="77"/>
      <c r="Z74" s="77"/>
    </row>
    <row r="75" spans="1:26" ht="14.25" customHeight="1">
      <c r="A75" s="50"/>
      <c r="B75" s="1037"/>
      <c r="C75" s="1037"/>
      <c r="D75" s="1037"/>
      <c r="E75" s="1037"/>
      <c r="F75" s="1037"/>
      <c r="G75" s="1037"/>
      <c r="H75" s="1037"/>
      <c r="I75" s="1037"/>
      <c r="J75" s="1037"/>
      <c r="K75" s="1037"/>
      <c r="L75" s="1037"/>
      <c r="M75" s="1037"/>
      <c r="N75" s="1037"/>
      <c r="O75" s="1037"/>
      <c r="P75" s="1037"/>
      <c r="Q75" s="50"/>
      <c r="R75" s="50"/>
      <c r="S75" s="77"/>
      <c r="T75" s="77"/>
      <c r="U75" s="77"/>
      <c r="V75" s="77"/>
      <c r="W75" s="77"/>
      <c r="X75" s="77"/>
      <c r="Y75" s="77"/>
      <c r="Z75" s="77"/>
    </row>
    <row r="76" spans="1:26" ht="14.25" customHeight="1">
      <c r="A76" s="50"/>
      <c r="B76" s="1037"/>
      <c r="C76" s="1037"/>
      <c r="D76" s="1037"/>
      <c r="E76" s="1037"/>
      <c r="F76" s="1037"/>
      <c r="G76" s="1037"/>
      <c r="H76" s="1037"/>
      <c r="I76" s="1037"/>
      <c r="J76" s="1037"/>
      <c r="K76" s="1037"/>
      <c r="L76" s="1037"/>
      <c r="M76" s="1037"/>
      <c r="N76" s="1037"/>
      <c r="O76" s="1037"/>
      <c r="P76" s="1037"/>
      <c r="Q76" s="50"/>
      <c r="R76" s="50"/>
      <c r="S76" s="77"/>
      <c r="T76" s="77"/>
      <c r="U76" s="77"/>
      <c r="V76" s="77"/>
      <c r="W76" s="77"/>
      <c r="X76" s="77"/>
      <c r="Y76" s="77"/>
      <c r="Z76" s="77"/>
    </row>
    <row r="77" spans="1:26">
      <c r="A77" s="50"/>
      <c r="B77" s="1156" t="s">
        <v>620</v>
      </c>
      <c r="C77" s="1157"/>
      <c r="D77" s="1157"/>
      <c r="E77" s="1157"/>
      <c r="F77" s="1157"/>
      <c r="G77" s="1157"/>
      <c r="H77" s="1157"/>
      <c r="I77" s="1157"/>
      <c r="J77" s="1157"/>
      <c r="K77" s="1157"/>
      <c r="L77" s="1157"/>
      <c r="M77" s="1158"/>
      <c r="N77" s="50"/>
      <c r="O77" s="50"/>
      <c r="P77" s="50"/>
      <c r="Q77" s="50"/>
      <c r="R77" s="77"/>
      <c r="S77" s="77"/>
      <c r="T77" s="77"/>
      <c r="U77" s="77"/>
      <c r="V77" s="77"/>
      <c r="W77" s="77"/>
      <c r="X77" s="77"/>
      <c r="Y77" s="77"/>
      <c r="Z77" s="77"/>
    </row>
    <row r="78" spans="1:26">
      <c r="A78" s="50"/>
      <c r="B78" s="1159"/>
      <c r="C78" s="1160"/>
      <c r="D78" s="1160"/>
      <c r="E78" s="1160"/>
      <c r="F78" s="1160"/>
      <c r="G78" s="1160"/>
      <c r="H78" s="1160"/>
      <c r="I78" s="1160"/>
      <c r="J78" s="1160"/>
      <c r="K78" s="1160"/>
      <c r="L78" s="1160"/>
      <c r="M78" s="1161"/>
      <c r="N78" s="50"/>
      <c r="O78" s="50"/>
      <c r="P78" s="50"/>
      <c r="Q78" s="50"/>
      <c r="R78" s="77"/>
      <c r="S78" s="77"/>
      <c r="T78" s="77"/>
      <c r="U78" s="77"/>
      <c r="V78" s="77"/>
      <c r="W78" s="77"/>
      <c r="X78" s="77"/>
      <c r="Y78" s="77"/>
      <c r="Z78" s="77"/>
    </row>
    <row r="79" spans="1:26" ht="14.25" customHeight="1">
      <c r="A79" s="50"/>
      <c r="B79" s="1216" t="s">
        <v>121</v>
      </c>
      <c r="C79" s="1219" t="s">
        <v>621</v>
      </c>
      <c r="D79" s="1226"/>
      <c r="E79" s="1219" t="s">
        <v>622</v>
      </c>
      <c r="F79" s="1200"/>
      <c r="G79" s="1199" t="s">
        <v>623</v>
      </c>
      <c r="H79" s="1200"/>
      <c r="I79" s="1200" t="s">
        <v>624</v>
      </c>
      <c r="J79" s="1199" t="s">
        <v>625</v>
      </c>
      <c r="K79" s="1222"/>
      <c r="L79" s="1222"/>
      <c r="M79" s="1200"/>
      <c r="N79" s="77"/>
      <c r="O79" s="77"/>
      <c r="P79" s="77"/>
      <c r="Q79" s="77"/>
      <c r="R79" s="77"/>
      <c r="S79" s="77"/>
      <c r="T79" s="77"/>
      <c r="U79" s="77"/>
      <c r="V79" s="77"/>
      <c r="W79" s="77"/>
      <c r="X79" s="77"/>
      <c r="Y79" s="77"/>
      <c r="Z79" s="77"/>
    </row>
    <row r="80" spans="1:26" ht="14.25" customHeight="1">
      <c r="A80" s="50"/>
      <c r="B80" s="1217"/>
      <c r="C80" s="660"/>
      <c r="D80" s="662"/>
      <c r="E80" s="660"/>
      <c r="F80" s="1214"/>
      <c r="G80" s="1201"/>
      <c r="H80" s="1202"/>
      <c r="I80" s="1214"/>
      <c r="J80" s="1223"/>
      <c r="K80" s="661"/>
      <c r="L80" s="661"/>
      <c r="M80" s="1214"/>
      <c r="N80" s="77"/>
      <c r="O80" s="77"/>
      <c r="P80" s="77"/>
      <c r="Q80" s="77"/>
      <c r="R80" s="77"/>
      <c r="S80" s="77"/>
      <c r="T80" s="77"/>
      <c r="U80" s="77"/>
      <c r="V80" s="77"/>
      <c r="W80" s="77"/>
      <c r="X80" s="77"/>
      <c r="Y80" s="77"/>
      <c r="Z80" s="77"/>
    </row>
    <row r="81" spans="1:26" ht="14.25" customHeight="1">
      <c r="A81" s="50"/>
      <c r="B81" s="1217"/>
      <c r="C81" s="660"/>
      <c r="D81" s="662"/>
      <c r="E81" s="660"/>
      <c r="F81" s="1214"/>
      <c r="G81" s="1203" t="s">
        <v>626</v>
      </c>
      <c r="H81" s="1220" t="s">
        <v>627</v>
      </c>
      <c r="I81" s="1214"/>
      <c r="J81" s="1223"/>
      <c r="K81" s="661"/>
      <c r="L81" s="661"/>
      <c r="M81" s="1214"/>
      <c r="N81" s="77"/>
      <c r="O81" s="77"/>
      <c r="P81" s="77"/>
      <c r="Q81" s="77"/>
      <c r="R81" s="77"/>
      <c r="S81" s="77"/>
      <c r="T81" s="77"/>
      <c r="U81" s="77"/>
      <c r="V81" s="77"/>
      <c r="W81" s="77"/>
      <c r="X81" s="77"/>
      <c r="Y81" s="77"/>
      <c r="Z81" s="77"/>
    </row>
    <row r="82" spans="1:26" ht="14.25" customHeight="1">
      <c r="A82" s="50"/>
      <c r="B82" s="1218"/>
      <c r="C82" s="663"/>
      <c r="D82" s="665"/>
      <c r="E82" s="663"/>
      <c r="F82" s="1215"/>
      <c r="G82" s="1204"/>
      <c r="H82" s="1221"/>
      <c r="I82" s="1215"/>
      <c r="J82" s="1201"/>
      <c r="K82" s="1224"/>
      <c r="L82" s="1224"/>
      <c r="M82" s="1202"/>
      <c r="N82" s="77"/>
      <c r="O82" s="77"/>
      <c r="P82" s="77"/>
      <c r="Q82" s="77"/>
      <c r="R82" s="77"/>
      <c r="S82" s="77"/>
      <c r="T82" s="77"/>
      <c r="U82" s="77"/>
      <c r="V82" s="77"/>
      <c r="W82" s="77"/>
      <c r="X82" s="77"/>
      <c r="Y82" s="77"/>
      <c r="Z82" s="77"/>
    </row>
    <row r="83" spans="1:26" ht="18.649999999999999" customHeight="1">
      <c r="A83" s="50"/>
      <c r="B83" s="442">
        <v>1</v>
      </c>
      <c r="C83" s="1107"/>
      <c r="D83" s="1108"/>
      <c r="E83" s="1149">
        <v>0</v>
      </c>
      <c r="F83" s="1150"/>
      <c r="G83" s="446"/>
      <c r="H83" s="449">
        <v>0</v>
      </c>
      <c r="I83" s="445"/>
      <c r="J83" s="1225"/>
      <c r="K83" s="1105"/>
      <c r="L83" s="1105"/>
      <c r="M83" s="1106"/>
      <c r="N83" s="77"/>
      <c r="O83" s="77"/>
      <c r="P83" s="77"/>
      <c r="Q83" s="77"/>
      <c r="R83" s="77"/>
      <c r="S83" s="77"/>
      <c r="T83" s="77"/>
      <c r="U83" s="77"/>
      <c r="V83" s="77"/>
      <c r="W83" s="77"/>
      <c r="X83" s="77"/>
      <c r="Y83" s="77"/>
      <c r="Z83" s="77"/>
    </row>
    <row r="84" spans="1:26" ht="18.649999999999999" customHeight="1">
      <c r="A84" s="50"/>
      <c r="B84" s="442">
        <v>2</v>
      </c>
      <c r="C84" s="1107"/>
      <c r="D84" s="1108"/>
      <c r="E84" s="1149">
        <v>0</v>
      </c>
      <c r="F84" s="1150"/>
      <c r="G84" s="447"/>
      <c r="H84" s="449">
        <v>0</v>
      </c>
      <c r="I84" s="430"/>
      <c r="J84" s="1104"/>
      <c r="K84" s="1105"/>
      <c r="L84" s="1105"/>
      <c r="M84" s="1106"/>
      <c r="N84" s="77"/>
      <c r="O84" s="77"/>
      <c r="P84" s="77"/>
      <c r="Q84" s="77"/>
      <c r="R84" s="77"/>
      <c r="S84" s="77"/>
      <c r="T84" s="77"/>
      <c r="U84" s="77"/>
      <c r="V84" s="77"/>
      <c r="W84" s="77"/>
      <c r="X84" s="77"/>
      <c r="Y84" s="77"/>
      <c r="Z84" s="77"/>
    </row>
    <row r="85" spans="1:26" ht="18.649999999999999" customHeight="1">
      <c r="A85" s="50"/>
      <c r="B85" s="442">
        <v>3</v>
      </c>
      <c r="C85" s="1107"/>
      <c r="D85" s="1108"/>
      <c r="E85" s="1149">
        <v>0</v>
      </c>
      <c r="F85" s="1150"/>
      <c r="G85" s="447"/>
      <c r="H85" s="449">
        <v>0</v>
      </c>
      <c r="I85" s="430"/>
      <c r="J85" s="1104"/>
      <c r="K85" s="1105"/>
      <c r="L85" s="1105"/>
      <c r="M85" s="1106"/>
      <c r="N85" s="77"/>
      <c r="O85" s="77"/>
      <c r="P85" s="77"/>
      <c r="Q85" s="77"/>
      <c r="R85" s="77"/>
      <c r="S85" s="77"/>
      <c r="T85" s="77"/>
      <c r="U85" s="77"/>
      <c r="V85" s="77"/>
      <c r="W85" s="77"/>
      <c r="X85" s="77"/>
      <c r="Y85" s="77"/>
      <c r="Z85" s="77"/>
    </row>
    <row r="86" spans="1:26" ht="18.649999999999999" customHeight="1">
      <c r="A86" s="50"/>
      <c r="B86" s="442">
        <v>4</v>
      </c>
      <c r="C86" s="1107"/>
      <c r="D86" s="1108"/>
      <c r="E86" s="1149">
        <v>0</v>
      </c>
      <c r="F86" s="1150"/>
      <c r="G86" s="447"/>
      <c r="H86" s="449">
        <v>0</v>
      </c>
      <c r="I86" s="430"/>
      <c r="J86" s="1104"/>
      <c r="K86" s="1105"/>
      <c r="L86" s="1105"/>
      <c r="M86" s="1106"/>
      <c r="N86" s="77"/>
      <c r="O86" s="77"/>
      <c r="P86" s="77"/>
      <c r="Q86" s="77"/>
      <c r="R86" s="77"/>
      <c r="S86" s="77"/>
      <c r="T86" s="77"/>
      <c r="U86" s="77"/>
      <c r="V86" s="77"/>
      <c r="W86" s="77"/>
      <c r="X86" s="77"/>
      <c r="Y86" s="77"/>
      <c r="Z86" s="77"/>
    </row>
    <row r="87" spans="1:26" ht="18.649999999999999" customHeight="1">
      <c r="A87" s="50"/>
      <c r="B87" s="442">
        <v>5</v>
      </c>
      <c r="C87" s="1107"/>
      <c r="D87" s="1108"/>
      <c r="E87" s="1149">
        <v>0</v>
      </c>
      <c r="F87" s="1150"/>
      <c r="G87" s="447"/>
      <c r="H87" s="449">
        <v>0</v>
      </c>
      <c r="I87" s="430"/>
      <c r="J87" s="1104"/>
      <c r="K87" s="1105"/>
      <c r="L87" s="1105"/>
      <c r="M87" s="1106"/>
      <c r="N87" s="77"/>
      <c r="O87" s="77"/>
      <c r="P87" s="77"/>
      <c r="Q87" s="77"/>
      <c r="R87" s="77"/>
      <c r="S87" s="77"/>
      <c r="T87" s="77"/>
      <c r="U87" s="77"/>
      <c r="V87" s="77"/>
      <c r="W87" s="77"/>
      <c r="X87" s="77"/>
      <c r="Y87" s="77"/>
      <c r="Z87" s="77"/>
    </row>
    <row r="88" spans="1:26" ht="18.649999999999999" customHeight="1">
      <c r="A88" s="50"/>
      <c r="B88" s="442">
        <v>6</v>
      </c>
      <c r="C88" s="1107"/>
      <c r="D88" s="1108"/>
      <c r="E88" s="1149">
        <v>0</v>
      </c>
      <c r="F88" s="1150"/>
      <c r="G88" s="447"/>
      <c r="H88" s="449">
        <v>0</v>
      </c>
      <c r="I88" s="430"/>
      <c r="J88" s="1104"/>
      <c r="K88" s="1105"/>
      <c r="L88" s="1105"/>
      <c r="M88" s="1106"/>
      <c r="N88" s="77"/>
      <c r="O88" s="77"/>
      <c r="P88" s="77"/>
      <c r="Q88" s="77"/>
      <c r="R88" s="77"/>
      <c r="S88" s="77"/>
      <c r="T88" s="77"/>
      <c r="U88" s="77"/>
      <c r="V88" s="77"/>
      <c r="W88" s="77"/>
      <c r="X88" s="77"/>
      <c r="Y88" s="77"/>
      <c r="Z88" s="77"/>
    </row>
    <row r="89" spans="1:26" ht="18.649999999999999" customHeight="1">
      <c r="A89" s="50"/>
      <c r="B89" s="442">
        <v>7</v>
      </c>
      <c r="C89" s="1107"/>
      <c r="D89" s="1108"/>
      <c r="E89" s="1149">
        <v>0</v>
      </c>
      <c r="F89" s="1150"/>
      <c r="G89" s="447"/>
      <c r="H89" s="449">
        <v>0</v>
      </c>
      <c r="I89" s="430"/>
      <c r="J89" s="1104"/>
      <c r="K89" s="1105"/>
      <c r="L89" s="1105"/>
      <c r="M89" s="1106"/>
      <c r="N89" s="77"/>
      <c r="O89" s="77"/>
      <c r="P89" s="77"/>
      <c r="Q89" s="77"/>
      <c r="R89" s="77"/>
      <c r="S89" s="77"/>
      <c r="T89" s="77"/>
      <c r="U89" s="77"/>
      <c r="V89" s="77"/>
      <c r="W89" s="77"/>
      <c r="X89" s="77"/>
      <c r="Y89" s="77"/>
      <c r="Z89" s="77"/>
    </row>
    <row r="90" spans="1:26" ht="18.649999999999999" customHeight="1">
      <c r="A90" s="50"/>
      <c r="B90" s="442">
        <v>8</v>
      </c>
      <c r="C90" s="1107"/>
      <c r="D90" s="1108"/>
      <c r="E90" s="1149">
        <v>0</v>
      </c>
      <c r="F90" s="1150"/>
      <c r="G90" s="447"/>
      <c r="H90" s="449">
        <v>0</v>
      </c>
      <c r="I90" s="430"/>
      <c r="J90" s="1104"/>
      <c r="K90" s="1105"/>
      <c r="L90" s="1105"/>
      <c r="M90" s="1106"/>
      <c r="N90" s="77"/>
      <c r="O90" s="77"/>
      <c r="P90" s="77"/>
      <c r="Q90" s="77"/>
      <c r="R90" s="77"/>
      <c r="S90" s="77"/>
      <c r="T90" s="77"/>
      <c r="U90" s="77"/>
      <c r="V90" s="77"/>
      <c r="W90" s="77"/>
      <c r="X90" s="77"/>
      <c r="Y90" s="77"/>
      <c r="Z90" s="77"/>
    </row>
    <row r="91" spans="1:26" ht="18.649999999999999" customHeight="1">
      <c r="A91" s="50"/>
      <c r="B91" s="442">
        <v>9</v>
      </c>
      <c r="C91" s="1107"/>
      <c r="D91" s="1108"/>
      <c r="E91" s="1149">
        <v>0</v>
      </c>
      <c r="F91" s="1150"/>
      <c r="G91" s="447"/>
      <c r="H91" s="449">
        <v>0</v>
      </c>
      <c r="I91" s="430"/>
      <c r="J91" s="1104"/>
      <c r="K91" s="1105"/>
      <c r="L91" s="1105"/>
      <c r="M91" s="1106"/>
      <c r="N91" s="77"/>
      <c r="O91" s="77"/>
      <c r="P91" s="77"/>
      <c r="Q91" s="77"/>
      <c r="R91" s="77"/>
      <c r="S91" s="77"/>
      <c r="T91" s="77"/>
      <c r="U91" s="77"/>
      <c r="V91" s="77"/>
      <c r="W91" s="77"/>
      <c r="X91" s="77"/>
      <c r="Y91" s="77"/>
      <c r="Z91" s="77"/>
    </row>
    <row r="92" spans="1:26" ht="18.649999999999999" customHeight="1">
      <c r="A92" s="50"/>
      <c r="B92" s="442">
        <v>10</v>
      </c>
      <c r="C92" s="1107"/>
      <c r="D92" s="1108"/>
      <c r="E92" s="1149">
        <v>0</v>
      </c>
      <c r="F92" s="1150"/>
      <c r="G92" s="447"/>
      <c r="H92" s="449">
        <v>0</v>
      </c>
      <c r="I92" s="430"/>
      <c r="J92" s="1104"/>
      <c r="K92" s="1105"/>
      <c r="L92" s="1105"/>
      <c r="M92" s="1106"/>
      <c r="N92" s="77"/>
      <c r="O92" s="77"/>
      <c r="P92" s="77"/>
      <c r="Q92" s="77"/>
      <c r="R92" s="77"/>
      <c r="S92" s="77"/>
      <c r="T92" s="77"/>
      <c r="U92" s="77"/>
      <c r="V92" s="77"/>
      <c r="W92" s="77"/>
      <c r="X92" s="77"/>
      <c r="Y92" s="77"/>
      <c r="Z92" s="77"/>
    </row>
    <row r="93" spans="1:26" ht="18.649999999999999" customHeight="1">
      <c r="A93" s="50"/>
      <c r="B93" s="442">
        <v>11</v>
      </c>
      <c r="C93" s="1107"/>
      <c r="D93" s="1108"/>
      <c r="E93" s="1149">
        <v>0</v>
      </c>
      <c r="F93" s="1150"/>
      <c r="G93" s="447"/>
      <c r="H93" s="449">
        <v>0</v>
      </c>
      <c r="I93" s="430"/>
      <c r="J93" s="1104"/>
      <c r="K93" s="1105"/>
      <c r="L93" s="1105"/>
      <c r="M93" s="1106"/>
      <c r="N93" s="77"/>
      <c r="O93" s="77"/>
      <c r="P93" s="77"/>
      <c r="Q93" s="77"/>
      <c r="R93" s="77"/>
      <c r="S93" s="77"/>
      <c r="T93" s="77"/>
      <c r="U93" s="77"/>
      <c r="V93" s="77"/>
      <c r="W93" s="77"/>
      <c r="X93" s="77"/>
      <c r="Y93" s="77"/>
      <c r="Z93" s="77"/>
    </row>
    <row r="94" spans="1:26" ht="18.649999999999999" customHeight="1">
      <c r="A94" s="50"/>
      <c r="B94" s="442">
        <v>12</v>
      </c>
      <c r="C94" s="1107"/>
      <c r="D94" s="1108"/>
      <c r="E94" s="1149">
        <v>0</v>
      </c>
      <c r="F94" s="1150"/>
      <c r="G94" s="447"/>
      <c r="H94" s="449">
        <v>0</v>
      </c>
      <c r="I94" s="430"/>
      <c r="J94" s="1104"/>
      <c r="K94" s="1105"/>
      <c r="L94" s="1105"/>
      <c r="M94" s="1106"/>
      <c r="N94" s="77"/>
      <c r="O94" s="77"/>
      <c r="P94" s="77"/>
      <c r="Q94" s="77"/>
      <c r="R94" s="77"/>
      <c r="S94" s="77"/>
      <c r="T94" s="77"/>
      <c r="U94" s="77"/>
      <c r="V94" s="77"/>
      <c r="W94" s="77"/>
      <c r="X94" s="77"/>
      <c r="Y94" s="77"/>
      <c r="Z94" s="77"/>
    </row>
    <row r="95" spans="1:26" ht="18.649999999999999" customHeight="1">
      <c r="A95" s="50"/>
      <c r="B95" s="442">
        <v>13</v>
      </c>
      <c r="C95" s="1107"/>
      <c r="D95" s="1108"/>
      <c r="E95" s="1149">
        <v>0</v>
      </c>
      <c r="F95" s="1150"/>
      <c r="G95" s="447"/>
      <c r="H95" s="449">
        <v>0</v>
      </c>
      <c r="I95" s="430"/>
      <c r="J95" s="1104"/>
      <c r="K95" s="1105"/>
      <c r="L95" s="1105"/>
      <c r="M95" s="1106"/>
      <c r="N95" s="77"/>
      <c r="O95" s="77"/>
      <c r="P95" s="77"/>
      <c r="Q95" s="77"/>
      <c r="R95" s="77"/>
      <c r="S95" s="77"/>
      <c r="T95" s="77"/>
      <c r="U95" s="77"/>
      <c r="V95" s="77"/>
      <c r="W95" s="77"/>
      <c r="X95" s="77"/>
      <c r="Y95" s="77"/>
      <c r="Z95" s="77"/>
    </row>
    <row r="96" spans="1:26" ht="18.649999999999999" customHeight="1">
      <c r="A96" s="50"/>
      <c r="B96" s="442">
        <v>14</v>
      </c>
      <c r="C96" s="1107"/>
      <c r="D96" s="1108"/>
      <c r="E96" s="1149">
        <v>0</v>
      </c>
      <c r="F96" s="1150"/>
      <c r="G96" s="447"/>
      <c r="H96" s="449">
        <v>0</v>
      </c>
      <c r="I96" s="430"/>
      <c r="J96" s="1104"/>
      <c r="K96" s="1105"/>
      <c r="L96" s="1105"/>
      <c r="M96" s="1106"/>
      <c r="N96" s="77"/>
      <c r="O96" s="77"/>
      <c r="P96" s="77"/>
      <c r="Q96" s="77"/>
      <c r="R96" s="77"/>
      <c r="S96" s="77"/>
      <c r="T96" s="77"/>
      <c r="U96" s="77"/>
      <c r="V96" s="77"/>
      <c r="W96" s="77"/>
      <c r="X96" s="77"/>
      <c r="Y96" s="77"/>
      <c r="Z96" s="77"/>
    </row>
    <row r="97" spans="1:26" ht="18.649999999999999" customHeight="1">
      <c r="A97" s="50"/>
      <c r="B97" s="443">
        <v>15</v>
      </c>
      <c r="C97" s="1107"/>
      <c r="D97" s="1108"/>
      <c r="E97" s="1149">
        <v>0</v>
      </c>
      <c r="F97" s="1150"/>
      <c r="G97" s="447"/>
      <c r="H97" s="449">
        <v>0</v>
      </c>
      <c r="I97" s="444"/>
      <c r="J97" s="1104"/>
      <c r="K97" s="1105"/>
      <c r="L97" s="1105"/>
      <c r="M97" s="1106"/>
      <c r="N97" s="77"/>
      <c r="O97" s="77"/>
      <c r="P97" s="77"/>
      <c r="Q97" s="77"/>
      <c r="R97" s="77"/>
      <c r="S97" s="77"/>
      <c r="T97" s="77"/>
      <c r="U97" s="77"/>
      <c r="V97" s="77"/>
      <c r="W97" s="77"/>
      <c r="X97" s="77"/>
      <c r="Y97" s="77"/>
      <c r="Z97" s="77"/>
    </row>
    <row r="98" spans="1:26" ht="28" customHeight="1">
      <c r="A98" s="50"/>
      <c r="B98" s="1134" t="s">
        <v>628</v>
      </c>
      <c r="C98" s="1135"/>
      <c r="D98" s="1136"/>
      <c r="E98" s="1151">
        <f>SUM($E$83:$F$97)</f>
        <v>0</v>
      </c>
      <c r="F98" s="1152"/>
      <c r="G98" s="1146"/>
      <c r="H98" s="1147"/>
      <c r="I98" s="1147"/>
      <c r="J98" s="1147"/>
      <c r="K98" s="1147"/>
      <c r="L98" s="1147"/>
      <c r="M98" s="1148"/>
      <c r="N98" s="77"/>
      <c r="O98" s="77"/>
      <c r="P98" s="77"/>
      <c r="Q98" s="77"/>
      <c r="R98" s="77"/>
      <c r="S98" s="77"/>
      <c r="T98" s="77"/>
      <c r="U98" s="77"/>
      <c r="V98" s="77"/>
      <c r="W98" s="77"/>
      <c r="X98" s="77"/>
      <c r="Y98" s="77"/>
      <c r="Z98" s="77"/>
    </row>
    <row r="101" spans="1:26">
      <c r="A101" s="50"/>
      <c r="B101" s="651" t="s">
        <v>629</v>
      </c>
      <c r="C101" s="651"/>
      <c r="D101" s="651"/>
      <c r="E101" s="651"/>
      <c r="F101" s="651"/>
      <c r="G101" s="651"/>
      <c r="H101" s="651"/>
      <c r="I101" s="651"/>
      <c r="J101" s="651"/>
      <c r="K101" s="651"/>
      <c r="L101" s="651"/>
      <c r="M101" s="651"/>
      <c r="N101" s="651"/>
      <c r="O101" s="651"/>
      <c r="P101" s="651"/>
      <c r="Q101" s="50"/>
      <c r="R101" s="50"/>
      <c r="S101" s="77"/>
      <c r="T101" s="77"/>
      <c r="U101" s="77"/>
      <c r="V101" s="77"/>
      <c r="W101" s="77"/>
      <c r="X101" s="77"/>
      <c r="Y101" s="77"/>
      <c r="Z101" s="77"/>
    </row>
    <row r="103" spans="1:26" ht="14.15" customHeight="1">
      <c r="A103" s="50"/>
      <c r="B103" s="632" t="s">
        <v>630</v>
      </c>
      <c r="C103" s="632"/>
      <c r="D103" s="632"/>
      <c r="E103" s="632"/>
      <c r="F103" s="632"/>
      <c r="G103" s="632"/>
      <c r="H103" s="632"/>
      <c r="I103" s="632"/>
      <c r="J103" s="632"/>
      <c r="K103" s="632"/>
      <c r="L103" s="632"/>
      <c r="M103" s="632"/>
      <c r="N103" s="50"/>
      <c r="O103" s="50"/>
      <c r="P103" s="50"/>
      <c r="Q103" s="50"/>
      <c r="R103" s="50"/>
      <c r="S103" s="50"/>
      <c r="T103" s="50"/>
      <c r="U103" s="50"/>
      <c r="V103" s="50"/>
      <c r="W103" s="50"/>
      <c r="X103" s="50"/>
      <c r="Y103" s="50"/>
      <c r="Z103" s="50"/>
    </row>
    <row r="104" spans="1:26">
      <c r="A104" s="50"/>
      <c r="B104" s="632"/>
      <c r="C104" s="632"/>
      <c r="D104" s="632"/>
      <c r="E104" s="632"/>
      <c r="F104" s="632"/>
      <c r="G104" s="632"/>
      <c r="H104" s="632"/>
      <c r="I104" s="632"/>
      <c r="J104" s="632"/>
      <c r="K104" s="632"/>
      <c r="L104" s="632"/>
      <c r="M104" s="632"/>
      <c r="N104" s="50"/>
      <c r="O104" s="50"/>
      <c r="P104" s="50"/>
      <c r="Q104" s="50"/>
      <c r="R104" s="50"/>
      <c r="S104" s="50"/>
      <c r="T104" s="50"/>
      <c r="U104" s="50"/>
      <c r="V104" s="50"/>
      <c r="W104" s="50"/>
      <c r="X104" s="50"/>
      <c r="Y104" s="50"/>
      <c r="Z104" s="50"/>
    </row>
    <row r="106" spans="1:26">
      <c r="A106" s="50"/>
      <c r="B106" s="1155" t="s">
        <v>631</v>
      </c>
      <c r="C106" s="1155"/>
      <c r="D106" s="1155"/>
      <c r="E106" s="1155"/>
      <c r="F106" s="1155"/>
      <c r="G106" s="565"/>
      <c r="H106" s="565"/>
      <c r="I106" s="565"/>
      <c r="J106" s="565"/>
      <c r="K106" s="565"/>
      <c r="L106" s="565"/>
      <c r="M106" s="565"/>
      <c r="N106" s="565"/>
      <c r="O106" s="565"/>
      <c r="P106" s="565"/>
      <c r="Q106" s="50"/>
      <c r="R106" s="50"/>
      <c r="S106" s="50"/>
      <c r="T106" s="50"/>
      <c r="U106" s="50"/>
      <c r="V106" s="50"/>
      <c r="W106" s="50"/>
      <c r="X106" s="50"/>
      <c r="Y106" s="50"/>
      <c r="Z106" s="50"/>
    </row>
    <row r="107" spans="1:26">
      <c r="A107" s="50"/>
      <c r="B107" s="511"/>
      <c r="C107" s="511"/>
      <c r="D107" s="511"/>
      <c r="E107" s="511"/>
      <c r="F107" s="511"/>
      <c r="G107" s="50"/>
      <c r="H107" s="50"/>
      <c r="I107" s="50"/>
      <c r="J107" s="50"/>
      <c r="K107" s="50"/>
      <c r="L107" s="50"/>
      <c r="M107" s="50"/>
      <c r="N107" s="50"/>
      <c r="O107" s="50"/>
      <c r="P107" s="50"/>
      <c r="Q107" s="50"/>
      <c r="R107" s="50"/>
      <c r="S107" s="50"/>
      <c r="T107" s="50"/>
      <c r="U107" s="50"/>
      <c r="V107" s="50"/>
      <c r="W107" s="50"/>
      <c r="X107" s="50"/>
      <c r="Y107" s="50"/>
      <c r="Z107" s="50"/>
    </row>
    <row r="108" spans="1:26" ht="14.15" customHeight="1">
      <c r="A108" s="50"/>
      <c r="B108" s="632" t="s">
        <v>632</v>
      </c>
      <c r="C108" s="632"/>
      <c r="D108" s="632"/>
      <c r="E108" s="632"/>
      <c r="F108" s="632"/>
      <c r="G108" s="632"/>
      <c r="H108" s="50"/>
      <c r="I108" s="50"/>
      <c r="J108" s="50"/>
      <c r="K108" s="50"/>
      <c r="L108" s="50"/>
      <c r="M108" s="50"/>
      <c r="N108" s="50"/>
      <c r="O108" s="50"/>
      <c r="P108" s="50"/>
      <c r="Q108" s="50"/>
      <c r="R108" s="50"/>
      <c r="S108" s="50"/>
      <c r="T108" s="50"/>
      <c r="U108" s="50"/>
      <c r="V108" s="50"/>
      <c r="W108" s="50"/>
      <c r="X108" s="50"/>
      <c r="Y108" s="50"/>
      <c r="Z108" s="50"/>
    </row>
    <row r="109" spans="1:26">
      <c r="A109" s="50"/>
      <c r="B109" s="1186"/>
      <c r="C109" s="1186"/>
      <c r="D109" s="1186"/>
      <c r="E109" s="1186"/>
      <c r="F109" s="1186"/>
      <c r="G109" s="1186"/>
      <c r="H109" s="50"/>
      <c r="I109" s="50"/>
      <c r="J109" s="50"/>
      <c r="K109" s="50"/>
      <c r="L109" s="50"/>
      <c r="M109" s="50"/>
      <c r="N109" s="50"/>
      <c r="O109" s="50"/>
      <c r="P109" s="50"/>
      <c r="Q109" s="50"/>
      <c r="R109" s="50"/>
      <c r="S109" s="50"/>
      <c r="T109" s="50"/>
      <c r="U109" s="50"/>
      <c r="V109" s="50"/>
      <c r="W109" s="50"/>
      <c r="X109" s="50"/>
      <c r="Y109" s="50"/>
      <c r="Z109" s="50"/>
    </row>
    <row r="110" spans="1:26" ht="14.15" customHeight="1">
      <c r="A110" s="50"/>
      <c r="B110" s="1187" t="s">
        <v>633</v>
      </c>
      <c r="C110" s="1188"/>
      <c r="D110" s="1188"/>
      <c r="E110" s="1188"/>
      <c r="F110" s="995"/>
      <c r="G110" s="1184">
        <v>0</v>
      </c>
      <c r="H110" s="50"/>
      <c r="I110" s="50"/>
      <c r="J110" s="50"/>
      <c r="K110" s="50"/>
      <c r="L110" s="50"/>
      <c r="M110" s="50"/>
      <c r="N110" s="50"/>
      <c r="O110" s="50"/>
      <c r="P110" s="50"/>
      <c r="Q110" s="50"/>
      <c r="R110" s="50"/>
      <c r="S110" s="50"/>
      <c r="T110" s="50"/>
      <c r="U110" s="50"/>
      <c r="V110" s="50"/>
      <c r="W110" s="50"/>
      <c r="X110" s="50"/>
      <c r="Y110" s="50"/>
      <c r="Z110" s="50"/>
    </row>
    <row r="111" spans="1:26">
      <c r="A111" s="50"/>
      <c r="B111" s="1056"/>
      <c r="C111" s="1057"/>
      <c r="D111" s="1057"/>
      <c r="E111" s="1057"/>
      <c r="F111" s="1058"/>
      <c r="G111" s="1185"/>
      <c r="H111" s="50"/>
      <c r="I111" s="50"/>
      <c r="J111" s="50"/>
      <c r="K111" s="50"/>
      <c r="L111" s="50"/>
      <c r="M111" s="50"/>
      <c r="N111" s="50"/>
      <c r="O111" s="50"/>
      <c r="P111" s="50"/>
      <c r="Q111" s="50"/>
      <c r="R111" s="50"/>
      <c r="S111" s="50"/>
      <c r="T111" s="50"/>
      <c r="U111" s="50"/>
      <c r="V111" s="50"/>
      <c r="W111" s="50"/>
      <c r="X111" s="50"/>
      <c r="Y111" s="50"/>
      <c r="Z111" s="50"/>
    </row>
    <row r="112" spans="1:26" ht="14.15" customHeight="1">
      <c r="A112" s="50"/>
      <c r="B112" s="1187" t="s">
        <v>634</v>
      </c>
      <c r="C112" s="1188"/>
      <c r="D112" s="1188"/>
      <c r="E112" s="1188"/>
      <c r="F112" s="995"/>
      <c r="G112" s="1184">
        <v>0</v>
      </c>
      <c r="H112" s="50"/>
      <c r="I112" s="50"/>
      <c r="J112" s="50"/>
      <c r="K112" s="50"/>
      <c r="L112" s="50"/>
      <c r="M112" s="50"/>
      <c r="N112" s="50"/>
      <c r="O112" s="50"/>
      <c r="P112" s="50"/>
      <c r="Q112" s="50"/>
      <c r="R112" s="50"/>
      <c r="S112" s="50"/>
      <c r="T112" s="50"/>
      <c r="U112" s="50"/>
      <c r="V112" s="50"/>
      <c r="W112" s="50"/>
      <c r="X112" s="50"/>
      <c r="Y112" s="50"/>
      <c r="Z112" s="50"/>
    </row>
    <row r="113" spans="2:16">
      <c r="B113" s="1056"/>
      <c r="C113" s="1057"/>
      <c r="D113" s="1057"/>
      <c r="E113" s="1057"/>
      <c r="F113" s="1058"/>
      <c r="G113" s="1185"/>
      <c r="H113" s="50"/>
      <c r="I113" s="50"/>
      <c r="J113" s="50"/>
      <c r="K113" s="50"/>
      <c r="L113" s="50"/>
      <c r="M113" s="50"/>
      <c r="N113" s="50"/>
      <c r="O113" s="50"/>
      <c r="P113" s="50"/>
    </row>
    <row r="115" spans="2:16">
      <c r="B115" s="50"/>
      <c r="C115" s="50"/>
      <c r="D115" s="50"/>
      <c r="E115" s="50"/>
      <c r="F115" s="70"/>
      <c r="G115" s="70"/>
      <c r="H115" s="70"/>
      <c r="I115" s="70"/>
      <c r="J115" s="70"/>
      <c r="K115" s="70"/>
      <c r="L115" s="70"/>
      <c r="M115" s="70"/>
      <c r="N115" s="50"/>
      <c r="O115" s="50"/>
      <c r="P115" s="50"/>
    </row>
    <row r="116" spans="2:16" ht="15" customHeight="1">
      <c r="B116" s="1037" t="s">
        <v>635</v>
      </c>
      <c r="C116" s="1037"/>
      <c r="D116" s="1037"/>
      <c r="E116" s="1037"/>
      <c r="F116" s="471"/>
      <c r="G116" s="1031" t="s">
        <v>636</v>
      </c>
      <c r="H116" s="1031"/>
      <c r="I116" s="1031"/>
      <c r="J116" s="1031"/>
      <c r="K116" s="1031"/>
      <c r="L116" s="1031"/>
      <c r="M116" s="1031"/>
      <c r="N116" s="50"/>
      <c r="O116" s="50"/>
      <c r="P116" s="50"/>
    </row>
    <row r="117" spans="2:16">
      <c r="B117" s="1037"/>
      <c r="C117" s="1037"/>
      <c r="D117" s="1037"/>
      <c r="E117" s="1037"/>
      <c r="F117" s="70"/>
      <c r="G117" s="1031"/>
      <c r="H117" s="1031"/>
      <c r="I117" s="1031"/>
      <c r="J117" s="1031"/>
      <c r="K117" s="1031"/>
      <c r="L117" s="1031"/>
      <c r="M117" s="1031"/>
      <c r="N117" s="50"/>
      <c r="O117" s="50"/>
      <c r="P117" s="50"/>
    </row>
    <row r="118" spans="2:16">
      <c r="B118" s="1037"/>
      <c r="C118" s="1037"/>
      <c r="D118" s="1037"/>
      <c r="E118" s="1037"/>
      <c r="F118" s="70"/>
      <c r="G118" s="507"/>
      <c r="H118" s="507"/>
      <c r="I118" s="507"/>
      <c r="J118" s="507"/>
      <c r="K118" s="507"/>
      <c r="L118" s="507"/>
      <c r="M118" s="507"/>
      <c r="N118" s="50"/>
      <c r="O118" s="50"/>
      <c r="P118" s="50"/>
    </row>
    <row r="119" spans="2:16" ht="14.25" customHeight="1">
      <c r="B119" s="1037"/>
      <c r="C119" s="1037"/>
      <c r="D119" s="1037"/>
      <c r="E119" s="1037"/>
      <c r="F119" s="226"/>
      <c r="G119" s="226"/>
      <c r="H119" s="458"/>
      <c r="I119" s="458"/>
      <c r="J119" s="458"/>
      <c r="K119" s="458"/>
      <c r="L119" s="458"/>
      <c r="M119" s="458"/>
      <c r="N119" s="226"/>
      <c r="O119" s="226"/>
      <c r="P119" s="226"/>
    </row>
    <row r="120" spans="2:16" ht="14.25" customHeight="1">
      <c r="B120" s="1037"/>
      <c r="C120" s="1037"/>
      <c r="D120" s="1037"/>
      <c r="E120" s="1037"/>
      <c r="F120" s="226"/>
      <c r="G120" s="226"/>
      <c r="H120" s="226"/>
      <c r="I120" s="226"/>
      <c r="J120" s="226"/>
      <c r="K120" s="226"/>
      <c r="L120" s="226"/>
      <c r="M120" s="226"/>
      <c r="N120" s="226"/>
      <c r="O120" s="226"/>
      <c r="P120" s="226"/>
    </row>
    <row r="121" spans="2:16" ht="14.25" customHeight="1">
      <c r="B121" s="226"/>
      <c r="C121" s="226"/>
      <c r="D121" s="226"/>
      <c r="E121" s="226"/>
      <c r="F121" s="226"/>
      <c r="G121" s="226"/>
      <c r="H121" s="226"/>
      <c r="I121" s="226"/>
      <c r="J121" s="226"/>
      <c r="K121" s="226"/>
      <c r="L121" s="226"/>
      <c r="M121" s="226"/>
      <c r="N121" s="226"/>
      <c r="O121" s="226"/>
      <c r="P121" s="226"/>
    </row>
    <row r="122" spans="2:16" ht="14.25" customHeight="1">
      <c r="B122" s="1156" t="s">
        <v>637</v>
      </c>
      <c r="C122" s="1157"/>
      <c r="D122" s="1157"/>
      <c r="E122" s="1158"/>
      <c r="F122" s="452"/>
      <c r="G122" s="452"/>
      <c r="H122" s="452"/>
      <c r="I122" s="452"/>
      <c r="J122" s="226"/>
      <c r="K122" s="226"/>
      <c r="L122" s="226"/>
      <c r="M122" s="226"/>
      <c r="N122" s="226"/>
      <c r="O122" s="226"/>
      <c r="P122" s="226"/>
    </row>
    <row r="123" spans="2:16">
      <c r="B123" s="1159"/>
      <c r="C123" s="1160"/>
      <c r="D123" s="1160"/>
      <c r="E123" s="1161"/>
      <c r="F123" s="226"/>
      <c r="G123" s="226"/>
      <c r="H123" s="226"/>
      <c r="I123" s="226"/>
      <c r="J123" s="226"/>
      <c r="K123" s="226"/>
      <c r="L123" s="226"/>
      <c r="M123" s="226"/>
      <c r="N123" s="226"/>
      <c r="O123" s="226"/>
      <c r="P123" s="226"/>
    </row>
    <row r="124" spans="2:16" ht="14.15" customHeight="1">
      <c r="B124" s="1117" t="s">
        <v>638</v>
      </c>
      <c r="C124" s="1119"/>
      <c r="D124" s="1189"/>
      <c r="E124" s="1190"/>
      <c r="F124" s="452"/>
      <c r="G124" s="452"/>
      <c r="H124" s="452"/>
      <c r="I124" s="452"/>
      <c r="J124" s="452"/>
      <c r="K124" s="452"/>
      <c r="L124" s="452"/>
      <c r="M124" s="452"/>
      <c r="N124" s="452"/>
      <c r="O124" s="452"/>
      <c r="P124" s="452"/>
    </row>
    <row r="125" spans="2:16">
      <c r="B125" s="1120"/>
      <c r="C125" s="1122"/>
      <c r="D125" s="1191"/>
      <c r="E125" s="1192"/>
      <c r="F125" s="50"/>
      <c r="G125" s="50"/>
      <c r="H125" s="50"/>
      <c r="I125" s="50"/>
      <c r="J125" s="50"/>
      <c r="K125" s="50"/>
      <c r="L125" s="50"/>
      <c r="M125" s="50"/>
      <c r="N125" s="50"/>
      <c r="O125" s="50"/>
      <c r="P125" s="50"/>
    </row>
    <row r="126" spans="2:16">
      <c r="B126" s="1109" t="s">
        <v>639</v>
      </c>
      <c r="C126" s="1110"/>
      <c r="D126" s="1111"/>
      <c r="E126" s="453">
        <v>0</v>
      </c>
      <c r="F126" s="50"/>
      <c r="G126" s="50"/>
      <c r="H126" s="50"/>
      <c r="I126" s="50"/>
      <c r="J126" s="50"/>
      <c r="K126" s="50"/>
      <c r="L126" s="50"/>
      <c r="M126" s="50"/>
      <c r="N126" s="50"/>
      <c r="O126" s="50"/>
      <c r="P126" s="50"/>
    </row>
    <row r="127" spans="2:16">
      <c r="B127" s="1109" t="s">
        <v>640</v>
      </c>
      <c r="C127" s="1110"/>
      <c r="D127" s="1111"/>
      <c r="E127" s="453">
        <v>0</v>
      </c>
      <c r="F127" s="50"/>
      <c r="G127" s="50"/>
      <c r="H127" s="50"/>
      <c r="I127" s="50"/>
      <c r="J127" s="50"/>
      <c r="K127" s="50"/>
      <c r="L127" s="50"/>
      <c r="M127" s="50"/>
      <c r="N127" s="50"/>
      <c r="O127" s="50"/>
      <c r="P127" s="50"/>
    </row>
    <row r="128" spans="2:16">
      <c r="B128" s="1128" t="s">
        <v>641</v>
      </c>
      <c r="C128" s="1129"/>
      <c r="D128" s="1130"/>
      <c r="E128" s="455" t="str">
        <f>IFERROR(((E126*0.5/E133)+(E126*0.5*E136)),"0,00 €")</f>
        <v>0,00 €</v>
      </c>
      <c r="F128" s="50"/>
      <c r="G128" s="50"/>
      <c r="H128" s="50"/>
      <c r="I128" s="50"/>
      <c r="J128" s="50"/>
      <c r="K128" s="50"/>
      <c r="L128" s="50"/>
      <c r="M128" s="50"/>
      <c r="N128" s="50"/>
      <c r="O128" s="50"/>
      <c r="P128" s="50"/>
    </row>
    <row r="129" spans="2:16">
      <c r="B129" s="1128" t="s">
        <v>642</v>
      </c>
      <c r="C129" s="1129"/>
      <c r="D129" s="1130"/>
      <c r="E129" s="455" t="str">
        <f>IFERROR(((E127*0.5/E133)+(E127*0.5*E136)),"0,00 €")</f>
        <v>0,00 €</v>
      </c>
      <c r="F129" s="50"/>
      <c r="G129" s="50"/>
      <c r="H129" s="50"/>
      <c r="I129" s="50"/>
      <c r="J129" s="50"/>
      <c r="K129" s="50"/>
      <c r="L129" s="50"/>
      <c r="M129" s="50"/>
      <c r="N129" s="50"/>
      <c r="O129" s="50"/>
      <c r="P129" s="50"/>
    </row>
    <row r="130" spans="2:16">
      <c r="B130" s="1131"/>
      <c r="C130" s="1132"/>
      <c r="D130" s="1132"/>
      <c r="E130" s="1133"/>
      <c r="F130" s="50"/>
      <c r="G130" s="50"/>
      <c r="H130" s="50"/>
      <c r="I130" s="50"/>
      <c r="J130" s="50"/>
      <c r="K130" s="50"/>
      <c r="L130" s="50"/>
      <c r="M130" s="50"/>
      <c r="N130" s="50"/>
      <c r="O130" s="50"/>
      <c r="P130" s="50"/>
    </row>
    <row r="131" spans="2:16">
      <c r="B131" s="1109" t="s">
        <v>643</v>
      </c>
      <c r="C131" s="1110"/>
      <c r="D131" s="1110"/>
      <c r="E131" s="1111"/>
      <c r="F131" s="50"/>
      <c r="G131" s="50"/>
      <c r="H131" s="50"/>
      <c r="I131" s="50"/>
      <c r="J131" s="50"/>
      <c r="K131" s="50"/>
      <c r="L131" s="50"/>
      <c r="M131" s="50"/>
      <c r="N131" s="50"/>
      <c r="O131" s="50"/>
      <c r="P131" s="50"/>
    </row>
    <row r="132" spans="2:16">
      <c r="B132" s="502"/>
      <c r="C132" s="503"/>
      <c r="D132" s="503"/>
      <c r="E132" s="504"/>
      <c r="F132" s="50"/>
      <c r="G132" s="50"/>
      <c r="H132" s="50"/>
      <c r="I132" s="50"/>
      <c r="J132" s="50"/>
      <c r="K132" s="50"/>
      <c r="L132" s="50"/>
      <c r="M132" s="50"/>
      <c r="N132" s="50"/>
      <c r="O132" s="50"/>
      <c r="P132" s="50"/>
    </row>
    <row r="133" spans="2:16">
      <c r="B133" s="1109" t="s">
        <v>644</v>
      </c>
      <c r="C133" s="1110"/>
      <c r="D133" s="1111"/>
      <c r="E133" s="454">
        <v>0</v>
      </c>
      <c r="F133" s="50"/>
      <c r="G133" s="50"/>
      <c r="H133" s="50"/>
      <c r="I133" s="50"/>
      <c r="J133" s="50"/>
      <c r="K133" s="50"/>
      <c r="L133" s="50"/>
      <c r="M133" s="50"/>
      <c r="N133" s="50"/>
      <c r="O133" s="50"/>
      <c r="P133" s="50"/>
    </row>
    <row r="134" spans="2:16">
      <c r="B134" s="1109" t="s">
        <v>645</v>
      </c>
      <c r="C134" s="1110"/>
      <c r="D134" s="1111"/>
      <c r="E134" s="453">
        <v>0</v>
      </c>
      <c r="F134" s="50"/>
      <c r="G134" s="50"/>
      <c r="H134" s="50"/>
      <c r="I134" s="50"/>
      <c r="J134" s="50"/>
      <c r="K134" s="50"/>
      <c r="L134" s="50"/>
      <c r="M134" s="50"/>
      <c r="N134" s="50"/>
      <c r="O134" s="50"/>
      <c r="P134" s="50"/>
    </row>
    <row r="135" spans="2:16">
      <c r="B135" s="1109" t="s">
        <v>646</v>
      </c>
      <c r="C135" s="1110"/>
      <c r="D135" s="1111"/>
      <c r="E135" s="453">
        <v>0</v>
      </c>
      <c r="F135" s="50"/>
      <c r="G135" s="50"/>
      <c r="H135" s="50"/>
      <c r="I135" s="50"/>
      <c r="J135" s="50"/>
      <c r="K135" s="50"/>
      <c r="L135" s="50"/>
      <c r="M135" s="50"/>
      <c r="N135" s="50"/>
      <c r="O135" s="50"/>
      <c r="P135" s="50"/>
    </row>
    <row r="136" spans="2:16">
      <c r="B136" s="1109" t="s">
        <v>647</v>
      </c>
      <c r="C136" s="1110"/>
      <c r="D136" s="1111"/>
      <c r="E136" s="566" t="str">
        <f>IFERROR((E135/E134),"0%")</f>
        <v>0%</v>
      </c>
      <c r="F136" s="50"/>
      <c r="G136" s="50"/>
      <c r="H136" s="50"/>
      <c r="I136" s="50"/>
      <c r="J136" s="50"/>
      <c r="K136" s="50"/>
      <c r="L136" s="50"/>
      <c r="M136" s="50"/>
      <c r="N136" s="50"/>
      <c r="O136" s="50"/>
      <c r="P136" s="50"/>
    </row>
    <row r="137" spans="2:16">
      <c r="B137" s="450"/>
      <c r="C137" s="450"/>
      <c r="D137" s="450"/>
      <c r="E137" s="451"/>
      <c r="F137" s="50"/>
      <c r="G137" s="50"/>
      <c r="H137" s="50"/>
      <c r="I137" s="50"/>
      <c r="J137" s="50"/>
      <c r="K137" s="50"/>
      <c r="L137" s="50"/>
      <c r="M137" s="50"/>
      <c r="N137" s="50"/>
      <c r="O137" s="50"/>
      <c r="P137" s="50"/>
    </row>
    <row r="138" spans="2:16">
      <c r="B138" s="450"/>
      <c r="C138" s="450"/>
      <c r="D138" s="450"/>
      <c r="E138" s="456"/>
      <c r="F138" s="50"/>
      <c r="G138" s="50"/>
      <c r="H138" s="50"/>
      <c r="I138" s="50"/>
      <c r="J138" s="50"/>
      <c r="K138" s="50"/>
      <c r="L138" s="50"/>
      <c r="M138" s="50"/>
      <c r="N138" s="50"/>
      <c r="O138" s="50"/>
      <c r="P138" s="50"/>
    </row>
    <row r="139" spans="2:16">
      <c r="B139" s="1155" t="s">
        <v>648</v>
      </c>
      <c r="C139" s="1155"/>
      <c r="D139" s="1155"/>
      <c r="E139" s="1155"/>
      <c r="F139" s="1155"/>
      <c r="G139" s="565"/>
      <c r="H139" s="565"/>
      <c r="I139" s="565"/>
      <c r="J139" s="565"/>
      <c r="K139" s="565"/>
      <c r="L139" s="565"/>
      <c r="M139" s="565"/>
      <c r="N139" s="565"/>
      <c r="O139" s="565"/>
      <c r="P139" s="565"/>
    </row>
    <row r="140" spans="2:16">
      <c r="B140" s="450"/>
      <c r="C140" s="450"/>
      <c r="D140" s="450"/>
      <c r="E140" s="456"/>
      <c r="F140" s="70"/>
      <c r="G140" s="70"/>
      <c r="H140" s="70"/>
      <c r="I140" s="70"/>
      <c r="J140" s="70"/>
      <c r="K140" s="70"/>
      <c r="L140" s="70"/>
      <c r="M140" s="70"/>
      <c r="N140" s="70"/>
      <c r="O140" s="50"/>
      <c r="P140" s="50"/>
    </row>
    <row r="141" spans="2:16" ht="15" customHeight="1">
      <c r="B141" s="1258" t="s">
        <v>649</v>
      </c>
      <c r="C141" s="1258"/>
      <c r="D141" s="1258"/>
      <c r="E141" s="456"/>
      <c r="F141" s="70"/>
      <c r="G141" s="1031" t="s">
        <v>650</v>
      </c>
      <c r="H141" s="1031"/>
      <c r="I141" s="1031"/>
      <c r="J141" s="468"/>
      <c r="K141" s="70"/>
      <c r="L141" s="70"/>
      <c r="M141" s="70"/>
      <c r="N141" s="70"/>
      <c r="O141" s="50"/>
      <c r="P141" s="50"/>
    </row>
    <row r="142" spans="2:16">
      <c r="B142" s="457"/>
      <c r="C142" s="450"/>
      <c r="D142" s="450"/>
      <c r="E142" s="456"/>
      <c r="F142" s="70"/>
      <c r="G142" s="468" t="s">
        <v>651</v>
      </c>
      <c r="H142" s="469"/>
      <c r="I142" s="469" t="s">
        <v>652</v>
      </c>
      <c r="J142" s="468"/>
      <c r="K142" s="70"/>
      <c r="L142" s="70"/>
      <c r="M142" s="70"/>
      <c r="N142" s="70"/>
      <c r="O142" s="50"/>
      <c r="P142" s="50"/>
    </row>
    <row r="143" spans="2:16">
      <c r="B143" s="1144" t="s">
        <v>127</v>
      </c>
      <c r="C143" s="1145"/>
      <c r="D143" s="450"/>
      <c r="E143" s="456"/>
      <c r="F143" s="70"/>
      <c r="G143" s="469" t="s">
        <v>653</v>
      </c>
      <c r="H143" s="470"/>
      <c r="I143" s="470" t="s">
        <v>654</v>
      </c>
      <c r="J143" s="468"/>
      <c r="K143" s="70"/>
      <c r="L143" s="70"/>
      <c r="M143" s="70"/>
      <c r="N143" s="70"/>
      <c r="O143" s="50"/>
      <c r="P143" s="50"/>
    </row>
    <row r="144" spans="2:16">
      <c r="B144" s="450"/>
      <c r="C144" s="450"/>
      <c r="D144" s="450"/>
      <c r="E144" s="456"/>
      <c r="F144" s="70"/>
      <c r="G144" s="469" t="s">
        <v>655</v>
      </c>
      <c r="H144" s="470"/>
      <c r="I144" s="470" t="s">
        <v>656</v>
      </c>
      <c r="J144" s="70"/>
      <c r="K144" s="70"/>
      <c r="L144" s="70"/>
      <c r="M144" s="70"/>
      <c r="N144" s="70"/>
      <c r="O144" s="50"/>
      <c r="P144" s="50"/>
    </row>
    <row r="145" spans="2:16">
      <c r="B145" s="450"/>
      <c r="C145" s="450"/>
      <c r="D145" s="450"/>
      <c r="E145" s="456"/>
      <c r="F145" s="70"/>
      <c r="G145" s="469"/>
      <c r="H145" s="470"/>
      <c r="I145" s="470"/>
      <c r="J145" s="70"/>
      <c r="K145" s="70"/>
      <c r="L145" s="70"/>
      <c r="M145" s="70"/>
      <c r="N145" s="70"/>
      <c r="O145" s="50"/>
      <c r="P145" s="50"/>
    </row>
    <row r="146" spans="2:16" ht="14.15" customHeight="1">
      <c r="B146" s="1037" t="s">
        <v>657</v>
      </c>
      <c r="C146" s="1037"/>
      <c r="D146" s="1037"/>
      <c r="E146" s="1037"/>
      <c r="F146" s="1037"/>
      <c r="G146" s="441"/>
      <c r="H146" s="459"/>
      <c r="I146" s="50"/>
      <c r="J146" s="50"/>
      <c r="K146" s="50"/>
      <c r="L146" s="50"/>
      <c r="M146" s="50"/>
      <c r="N146" s="50"/>
      <c r="O146" s="50"/>
      <c r="P146" s="50"/>
    </row>
    <row r="147" spans="2:16">
      <c r="B147" s="1037"/>
      <c r="C147" s="1037"/>
      <c r="D147" s="1037"/>
      <c r="E147" s="1037"/>
      <c r="F147" s="1037"/>
      <c r="G147" s="441"/>
      <c r="H147" s="459"/>
      <c r="I147" s="50"/>
      <c r="J147" s="50"/>
      <c r="K147" s="50"/>
      <c r="L147" s="50"/>
      <c r="M147" s="50"/>
      <c r="N147" s="50"/>
      <c r="O147" s="50"/>
      <c r="P147" s="50"/>
    </row>
    <row r="148" spans="2:16">
      <c r="B148" s="1037"/>
      <c r="C148" s="1037"/>
      <c r="D148" s="1037"/>
      <c r="E148" s="1037"/>
      <c r="F148" s="1037"/>
      <c r="G148" s="441"/>
      <c r="H148" s="459"/>
      <c r="I148" s="50"/>
      <c r="J148" s="50"/>
      <c r="K148" s="50"/>
      <c r="L148" s="50"/>
      <c r="M148" s="50"/>
      <c r="N148" s="50"/>
      <c r="O148" s="50"/>
      <c r="P148" s="50"/>
    </row>
    <row r="149" spans="2:16" ht="14.25" customHeight="1">
      <c r="B149" s="226"/>
      <c r="C149" s="226"/>
      <c r="D149" s="226"/>
      <c r="E149" s="226"/>
      <c r="F149" s="226"/>
      <c r="G149" s="77"/>
      <c r="H149" s="77"/>
      <c r="I149" s="77"/>
      <c r="J149" s="77"/>
      <c r="K149" s="226"/>
      <c r="L149" s="77"/>
      <c r="M149" s="77"/>
      <c r="N149" s="77"/>
      <c r="O149" s="77"/>
      <c r="P149" s="226"/>
    </row>
    <row r="150" spans="2:16" ht="14.25" customHeight="1">
      <c r="B150" s="1156" t="s">
        <v>658</v>
      </c>
      <c r="C150" s="1157"/>
      <c r="D150" s="1157"/>
      <c r="E150" s="1158"/>
      <c r="F150" s="452"/>
      <c r="G150" s="1193" t="s">
        <v>659</v>
      </c>
      <c r="H150" s="1194"/>
      <c r="I150" s="1194"/>
      <c r="J150" s="1195"/>
      <c r="K150" s="226"/>
      <c r="L150" s="1193" t="s">
        <v>660</v>
      </c>
      <c r="M150" s="1194"/>
      <c r="N150" s="1194"/>
      <c r="O150" s="1195"/>
      <c r="P150" s="226"/>
    </row>
    <row r="151" spans="2:16">
      <c r="B151" s="1159"/>
      <c r="C151" s="1160"/>
      <c r="D151" s="1160"/>
      <c r="E151" s="1161"/>
      <c r="F151" s="226"/>
      <c r="G151" s="1196"/>
      <c r="H151" s="1197"/>
      <c r="I151" s="1197"/>
      <c r="J151" s="1198"/>
      <c r="K151" s="50"/>
      <c r="L151" s="1196"/>
      <c r="M151" s="1197"/>
      <c r="N151" s="1197"/>
      <c r="O151" s="1198"/>
      <c r="P151" s="226"/>
    </row>
    <row r="152" spans="2:16" ht="14.15" customHeight="1">
      <c r="B152" s="1117" t="s">
        <v>638</v>
      </c>
      <c r="C152" s="1119"/>
      <c r="D152" s="1124"/>
      <c r="E152" s="1125"/>
      <c r="F152" s="452"/>
      <c r="G152" s="1117" t="s">
        <v>638</v>
      </c>
      <c r="H152" s="1119"/>
      <c r="I152" s="1124"/>
      <c r="J152" s="1125"/>
      <c r="K152" s="50"/>
      <c r="L152" s="1117" t="s">
        <v>638</v>
      </c>
      <c r="M152" s="1119"/>
      <c r="N152" s="1124"/>
      <c r="O152" s="1125"/>
      <c r="P152" s="452"/>
    </row>
    <row r="153" spans="2:16">
      <c r="B153" s="1120"/>
      <c r="C153" s="1122"/>
      <c r="D153" s="1126"/>
      <c r="E153" s="1127"/>
      <c r="F153" s="50"/>
      <c r="G153" s="1120"/>
      <c r="H153" s="1122"/>
      <c r="I153" s="1126"/>
      <c r="J153" s="1127"/>
      <c r="K153" s="50"/>
      <c r="L153" s="1120"/>
      <c r="M153" s="1122"/>
      <c r="N153" s="1126"/>
      <c r="O153" s="1127"/>
      <c r="P153" s="50"/>
    </row>
    <row r="154" spans="2:16">
      <c r="B154" s="1109" t="s">
        <v>639</v>
      </c>
      <c r="C154" s="1110"/>
      <c r="D154" s="1111"/>
      <c r="E154" s="453">
        <v>0</v>
      </c>
      <c r="F154" s="50"/>
      <c r="G154" s="1109" t="s">
        <v>639</v>
      </c>
      <c r="H154" s="1110"/>
      <c r="I154" s="1111"/>
      <c r="J154" s="453">
        <v>0</v>
      </c>
      <c r="K154" s="50"/>
      <c r="L154" s="1109" t="s">
        <v>639</v>
      </c>
      <c r="M154" s="1110"/>
      <c r="N154" s="1111"/>
      <c r="O154" s="453">
        <v>0</v>
      </c>
      <c r="P154" s="50"/>
    </row>
    <row r="155" spans="2:16">
      <c r="B155" s="1109" t="s">
        <v>640</v>
      </c>
      <c r="C155" s="1110"/>
      <c r="D155" s="1111"/>
      <c r="E155" s="453">
        <v>0</v>
      </c>
      <c r="F155" s="50"/>
      <c r="G155" s="1109" t="s">
        <v>640</v>
      </c>
      <c r="H155" s="1110"/>
      <c r="I155" s="1111"/>
      <c r="J155" s="453">
        <v>0</v>
      </c>
      <c r="K155" s="50"/>
      <c r="L155" s="1109" t="s">
        <v>640</v>
      </c>
      <c r="M155" s="1110"/>
      <c r="N155" s="1111"/>
      <c r="O155" s="453">
        <v>0</v>
      </c>
      <c r="P155" s="50"/>
    </row>
    <row r="156" spans="2:16">
      <c r="B156" s="1128" t="s">
        <v>641</v>
      </c>
      <c r="C156" s="1129"/>
      <c r="D156" s="1130"/>
      <c r="E156" s="455">
        <f>IFERROR(((E154*0.5)+(E154*0.5*E163)),"0,00 €")</f>
        <v>0</v>
      </c>
      <c r="F156" s="50"/>
      <c r="G156" s="1128" t="s">
        <v>641</v>
      </c>
      <c r="H156" s="1129"/>
      <c r="I156" s="1130"/>
      <c r="J156" s="455">
        <f>IFERROR((J154*0.5*J163),"0,00 €")</f>
        <v>0</v>
      </c>
      <c r="K156" s="50"/>
      <c r="L156" s="1128" t="s">
        <v>641</v>
      </c>
      <c r="M156" s="1129"/>
      <c r="N156" s="1130"/>
      <c r="O156" s="455">
        <f>IFERROR((O154*O163),"0,00 €")</f>
        <v>0</v>
      </c>
      <c r="P156" s="50"/>
    </row>
    <row r="157" spans="2:16">
      <c r="B157" s="1128" t="s">
        <v>642</v>
      </c>
      <c r="C157" s="1129"/>
      <c r="D157" s="1130"/>
      <c r="E157" s="455">
        <f>IFERROR(((E155*0.5)+(E155*0.5*E163)),"0,00 €")</f>
        <v>0</v>
      </c>
      <c r="F157" s="50"/>
      <c r="G157" s="1128" t="s">
        <v>642</v>
      </c>
      <c r="H157" s="1129"/>
      <c r="I157" s="1130"/>
      <c r="J157" s="455">
        <f>IFERROR((J155*0.5*J163),"0,00 €")</f>
        <v>0</v>
      </c>
      <c r="K157" s="50"/>
      <c r="L157" s="1128" t="s">
        <v>642</v>
      </c>
      <c r="M157" s="1129"/>
      <c r="N157" s="1130"/>
      <c r="O157" s="455">
        <f>IFERROR((O155*O163),"0,00 €")</f>
        <v>0</v>
      </c>
      <c r="P157" s="50"/>
    </row>
    <row r="158" spans="2:16">
      <c r="B158" s="1131"/>
      <c r="C158" s="1132"/>
      <c r="D158" s="1132"/>
      <c r="E158" s="1133"/>
      <c r="F158" s="50"/>
      <c r="G158" s="1131"/>
      <c r="H158" s="1132"/>
      <c r="I158" s="1132"/>
      <c r="J158" s="1133"/>
      <c r="K158" s="50"/>
      <c r="L158" s="1131"/>
      <c r="M158" s="1132"/>
      <c r="N158" s="1132"/>
      <c r="O158" s="1133"/>
      <c r="P158" s="50"/>
    </row>
    <row r="159" spans="2:16">
      <c r="B159" s="1109" t="s">
        <v>661</v>
      </c>
      <c r="C159" s="1110"/>
      <c r="D159" s="1110"/>
      <c r="E159" s="1111"/>
      <c r="F159" s="50"/>
      <c r="G159" s="1109" t="s">
        <v>661</v>
      </c>
      <c r="H159" s="1110"/>
      <c r="I159" s="1110"/>
      <c r="J159" s="1111"/>
      <c r="K159" s="50"/>
      <c r="L159" s="1109" t="s">
        <v>661</v>
      </c>
      <c r="M159" s="1110"/>
      <c r="N159" s="1110"/>
      <c r="O159" s="1111"/>
      <c r="P159" s="50"/>
    </row>
    <row r="160" spans="2:16">
      <c r="B160" s="502"/>
      <c r="C160" s="503"/>
      <c r="D160" s="503"/>
      <c r="E160" s="504"/>
      <c r="F160" s="50"/>
      <c r="G160" s="502"/>
      <c r="H160" s="503"/>
      <c r="I160" s="503"/>
      <c r="J160" s="504"/>
      <c r="K160" s="50"/>
      <c r="L160" s="502"/>
      <c r="M160" s="503"/>
      <c r="N160" s="503"/>
      <c r="O160" s="504"/>
      <c r="P160" s="50"/>
    </row>
    <row r="161" spans="2:16">
      <c r="B161" s="1109" t="s">
        <v>662</v>
      </c>
      <c r="C161" s="1110"/>
      <c r="D161" s="1111"/>
      <c r="E161" s="453">
        <v>0</v>
      </c>
      <c r="F161" s="50"/>
      <c r="G161" s="1109" t="s">
        <v>662</v>
      </c>
      <c r="H161" s="1110"/>
      <c r="I161" s="1111"/>
      <c r="J161" s="453">
        <v>0</v>
      </c>
      <c r="K161" s="50"/>
      <c r="L161" s="1109" t="s">
        <v>662</v>
      </c>
      <c r="M161" s="1110"/>
      <c r="N161" s="1111"/>
      <c r="O161" s="453">
        <v>0</v>
      </c>
      <c r="P161" s="50"/>
    </row>
    <row r="162" spans="2:16">
      <c r="B162" s="1109" t="s">
        <v>663</v>
      </c>
      <c r="C162" s="1110"/>
      <c r="D162" s="1111"/>
      <c r="E162" s="453">
        <v>0</v>
      </c>
      <c r="F162" s="50"/>
      <c r="G162" s="1109" t="s">
        <v>663</v>
      </c>
      <c r="H162" s="1110"/>
      <c r="I162" s="1111"/>
      <c r="J162" s="453">
        <v>0</v>
      </c>
      <c r="K162" s="50"/>
      <c r="L162" s="1109" t="s">
        <v>663</v>
      </c>
      <c r="M162" s="1110"/>
      <c r="N162" s="1111"/>
      <c r="O162" s="453">
        <v>0</v>
      </c>
      <c r="P162" s="50"/>
    </row>
    <row r="163" spans="2:16">
      <c r="B163" s="1109" t="s">
        <v>647</v>
      </c>
      <c r="C163" s="1110"/>
      <c r="D163" s="1111"/>
      <c r="E163" s="566" t="str">
        <f>IFERROR((E162/E161),"0%")</f>
        <v>0%</v>
      </c>
      <c r="F163" s="50"/>
      <c r="G163" s="1109" t="s">
        <v>647</v>
      </c>
      <c r="H163" s="1110"/>
      <c r="I163" s="1111"/>
      <c r="J163" s="566" t="str">
        <f>IFERROR((J162/J161),"0%")</f>
        <v>0%</v>
      </c>
      <c r="K163" s="50"/>
      <c r="L163" s="1109" t="s">
        <v>647</v>
      </c>
      <c r="M163" s="1110"/>
      <c r="N163" s="1111"/>
      <c r="O163" s="566" t="str">
        <f>IFERROR((O162/O161),"0%")</f>
        <v>0%</v>
      </c>
      <c r="P163" s="50"/>
    </row>
    <row r="164" spans="2:16">
      <c r="B164" s="450"/>
      <c r="C164" s="450"/>
      <c r="D164" s="450"/>
      <c r="E164" s="451"/>
      <c r="F164" s="50"/>
      <c r="G164" s="50"/>
      <c r="H164" s="50"/>
      <c r="I164" s="50"/>
      <c r="J164" s="50"/>
      <c r="K164" s="50"/>
      <c r="L164" s="50"/>
      <c r="M164" s="50"/>
      <c r="N164" s="50"/>
      <c r="O164" s="50"/>
      <c r="P164" s="50"/>
    </row>
    <row r="165" spans="2:16">
      <c r="B165" s="450"/>
      <c r="C165" s="450"/>
      <c r="D165" s="450"/>
      <c r="E165" s="456"/>
      <c r="F165" s="50"/>
      <c r="G165" s="50"/>
      <c r="H165" s="50"/>
      <c r="I165" s="50"/>
      <c r="J165" s="50"/>
      <c r="K165" s="50"/>
      <c r="L165" s="50"/>
      <c r="M165" s="50"/>
      <c r="N165" s="50"/>
      <c r="O165" s="50"/>
      <c r="P165" s="50"/>
    </row>
    <row r="166" spans="2:16">
      <c r="B166" s="1155" t="s">
        <v>664</v>
      </c>
      <c r="C166" s="1155"/>
      <c r="D166" s="1155"/>
      <c r="E166" s="1155"/>
      <c r="F166" s="1155"/>
      <c r="G166" s="565"/>
      <c r="H166" s="565"/>
      <c r="I166" s="565"/>
      <c r="J166" s="565"/>
      <c r="K166" s="565"/>
      <c r="L166" s="565"/>
      <c r="M166" s="565"/>
      <c r="N166" s="565"/>
      <c r="O166" s="565"/>
      <c r="P166" s="565"/>
    </row>
    <row r="167" spans="2:16">
      <c r="B167" s="450"/>
      <c r="C167" s="450"/>
      <c r="D167" s="450"/>
      <c r="E167" s="456"/>
      <c r="F167" s="50"/>
      <c r="G167" s="50"/>
      <c r="H167" s="50"/>
      <c r="I167" s="50"/>
      <c r="J167" s="50"/>
      <c r="K167" s="50"/>
      <c r="L167" s="50"/>
      <c r="M167" s="50"/>
      <c r="N167" s="50"/>
      <c r="O167" s="50"/>
      <c r="P167" s="50"/>
    </row>
    <row r="168" spans="2:16">
      <c r="B168" s="1140" t="s">
        <v>665</v>
      </c>
      <c r="C168" s="1140"/>
      <c r="D168" s="1140"/>
      <c r="E168" s="1140"/>
      <c r="F168" s="70"/>
      <c r="G168" s="70"/>
      <c r="H168" s="70"/>
      <c r="I168" s="50"/>
      <c r="J168" s="50"/>
      <c r="K168" s="50"/>
      <c r="L168" s="50"/>
      <c r="M168" s="50"/>
      <c r="N168" s="50"/>
      <c r="O168" s="50"/>
      <c r="P168" s="50"/>
    </row>
    <row r="169" spans="2:16">
      <c r="B169" s="510"/>
      <c r="C169" s="510"/>
      <c r="D169" s="510"/>
      <c r="E169" s="467"/>
      <c r="F169" s="70"/>
      <c r="G169" s="70"/>
      <c r="H169" s="70"/>
      <c r="I169" s="50"/>
      <c r="J169" s="50"/>
      <c r="K169" s="50"/>
      <c r="L169" s="50"/>
      <c r="M169" s="50"/>
      <c r="N169" s="50"/>
      <c r="O169" s="50"/>
      <c r="P169" s="50"/>
    </row>
    <row r="170" spans="2:16" ht="14.15" customHeight="1">
      <c r="B170" s="1144" t="s">
        <v>127</v>
      </c>
      <c r="C170" s="1145"/>
      <c r="D170" s="510"/>
      <c r="E170" s="1259" t="s">
        <v>666</v>
      </c>
      <c r="F170" s="1259"/>
      <c r="G170" s="1259"/>
      <c r="H170" s="80"/>
      <c r="I170" s="77"/>
      <c r="J170" s="77"/>
      <c r="K170" s="77"/>
      <c r="L170" s="50"/>
      <c r="M170" s="50"/>
      <c r="N170" s="50"/>
      <c r="O170" s="50"/>
      <c r="P170" s="50"/>
    </row>
    <row r="171" spans="2:16">
      <c r="B171" s="510"/>
      <c r="C171" s="510"/>
      <c r="D171" s="510"/>
      <c r="E171" s="1259"/>
      <c r="F171" s="1259"/>
      <c r="G171" s="1259"/>
      <c r="H171" s="80"/>
      <c r="I171" s="77"/>
      <c r="J171" s="77"/>
      <c r="K171" s="77"/>
      <c r="L171" s="50"/>
      <c r="M171" s="50"/>
      <c r="N171" s="50"/>
      <c r="O171" s="50"/>
      <c r="P171" s="50"/>
    </row>
    <row r="172" spans="2:16">
      <c r="B172" s="510"/>
      <c r="C172" s="510"/>
      <c r="D172" s="510"/>
      <c r="E172" s="1259"/>
      <c r="F172" s="1259"/>
      <c r="G172" s="1259"/>
      <c r="H172" s="80"/>
      <c r="I172" s="77"/>
      <c r="J172" s="77"/>
      <c r="K172" s="77"/>
      <c r="L172" s="50"/>
      <c r="M172" s="50"/>
      <c r="N172" s="50"/>
      <c r="O172" s="50"/>
      <c r="P172" s="50"/>
    </row>
    <row r="173" spans="2:16">
      <c r="B173" s="512" t="s">
        <v>667</v>
      </c>
      <c r="C173" s="512"/>
      <c r="D173" s="512"/>
      <c r="E173" s="512"/>
      <c r="F173" s="512"/>
      <c r="G173" s="512"/>
      <c r="H173" s="80"/>
      <c r="I173" s="77"/>
      <c r="J173" s="77"/>
      <c r="K173" s="77"/>
      <c r="L173" s="50"/>
      <c r="M173" s="50"/>
      <c r="N173" s="50"/>
      <c r="O173" s="50"/>
      <c r="P173" s="50"/>
    </row>
    <row r="174" spans="2:16">
      <c r="B174" s="508"/>
      <c r="C174" s="508"/>
      <c r="D174" s="508"/>
      <c r="E174" s="515"/>
      <c r="F174" s="515"/>
      <c r="G174" s="70"/>
      <c r="H174" s="80"/>
      <c r="I174" s="77"/>
      <c r="J174" s="77"/>
      <c r="K174" s="77"/>
      <c r="L174" s="50"/>
      <c r="M174" s="50"/>
      <c r="N174" s="50"/>
      <c r="O174" s="50"/>
      <c r="P174" s="50"/>
    </row>
    <row r="175" spans="2:16">
      <c r="B175" s="465">
        <v>0</v>
      </c>
      <c r="C175" s="510"/>
      <c r="D175" s="510"/>
      <c r="E175" s="467"/>
      <c r="F175" s="70"/>
      <c r="G175" s="70"/>
      <c r="H175" s="80"/>
      <c r="I175" s="77"/>
      <c r="J175" s="77"/>
      <c r="K175" s="77"/>
      <c r="L175" s="50"/>
      <c r="M175" s="50"/>
      <c r="N175" s="50"/>
      <c r="O175" s="50"/>
      <c r="P175" s="50"/>
    </row>
    <row r="176" spans="2:16">
      <c r="B176" s="510"/>
      <c r="C176" s="510"/>
      <c r="D176" s="510"/>
      <c r="E176" s="467"/>
      <c r="F176" s="70"/>
      <c r="G176" s="70"/>
      <c r="H176" s="80"/>
      <c r="I176" s="77"/>
      <c r="J176" s="77"/>
      <c r="K176" s="77"/>
      <c r="L176" s="50"/>
      <c r="M176" s="50"/>
      <c r="N176" s="50"/>
      <c r="O176" s="50"/>
      <c r="P176" s="50"/>
    </row>
    <row r="177" spans="2:11">
      <c r="B177" s="510"/>
      <c r="C177" s="510"/>
      <c r="D177" s="510"/>
      <c r="E177" s="467"/>
      <c r="F177" s="70"/>
      <c r="G177" s="70"/>
      <c r="H177" s="80"/>
      <c r="I177" s="77"/>
      <c r="J177" s="77"/>
      <c r="K177" s="77"/>
    </row>
    <row r="178" spans="2:11">
      <c r="B178" s="1140" t="s">
        <v>668</v>
      </c>
      <c r="C178" s="1140"/>
      <c r="D178" s="1140"/>
      <c r="E178" s="1140"/>
      <c r="F178" s="70"/>
      <c r="G178" s="70"/>
      <c r="H178" s="80"/>
      <c r="I178" s="77"/>
      <c r="J178" s="77"/>
      <c r="K178" s="77"/>
    </row>
    <row r="179" spans="2:11">
      <c r="B179" s="466"/>
      <c r="C179" s="466"/>
      <c r="D179" s="466"/>
      <c r="E179" s="466"/>
      <c r="F179" s="50"/>
      <c r="G179" s="50"/>
      <c r="H179" s="77"/>
      <c r="I179" s="77"/>
      <c r="J179" s="77"/>
      <c r="K179" s="77"/>
    </row>
    <row r="180" spans="2:11">
      <c r="B180" s="505" t="s">
        <v>669</v>
      </c>
      <c r="C180" s="505" t="s">
        <v>627</v>
      </c>
      <c r="D180" s="450"/>
      <c r="E180" s="456"/>
      <c r="F180" s="50"/>
      <c r="G180" s="50"/>
      <c r="H180" s="77"/>
      <c r="I180" s="77"/>
      <c r="J180" s="77"/>
      <c r="K180" s="77"/>
    </row>
    <row r="181" spans="2:11">
      <c r="B181" s="464"/>
      <c r="C181" s="465">
        <v>0</v>
      </c>
      <c r="D181" s="450"/>
      <c r="E181" s="456"/>
      <c r="F181" s="50"/>
      <c r="G181" s="50"/>
      <c r="H181" s="77"/>
      <c r="I181" s="77"/>
      <c r="J181" s="77"/>
      <c r="K181" s="77"/>
    </row>
    <row r="182" spans="2:11">
      <c r="B182" s="482"/>
      <c r="C182" s="483"/>
      <c r="D182" s="450"/>
      <c r="E182" s="456"/>
      <c r="F182" s="50"/>
      <c r="G182" s="50"/>
      <c r="H182" s="77"/>
      <c r="I182" s="77"/>
      <c r="J182" s="77"/>
      <c r="K182" s="77"/>
    </row>
    <row r="183" spans="2:11">
      <c r="B183" s="1205" t="s">
        <v>670</v>
      </c>
      <c r="C183" s="1205"/>
      <c r="D183" s="1205"/>
      <c r="E183" s="1205"/>
      <c r="F183" s="1205"/>
      <c r="G183" s="1205"/>
      <c r="H183" s="1205"/>
      <c r="I183" s="77"/>
      <c r="J183" s="77"/>
      <c r="K183" s="77"/>
    </row>
    <row r="184" spans="2:11">
      <c r="B184" s="50"/>
      <c r="C184" s="50"/>
      <c r="D184" s="50"/>
      <c r="E184" s="50"/>
      <c r="F184" s="50"/>
      <c r="G184" s="50"/>
      <c r="H184" s="77"/>
      <c r="I184" s="77"/>
      <c r="J184" s="77"/>
      <c r="K184" s="77"/>
    </row>
    <row r="185" spans="2:11" ht="14.15" customHeight="1">
      <c r="B185" s="1156" t="s">
        <v>671</v>
      </c>
      <c r="C185" s="1157"/>
      <c r="D185" s="1157"/>
      <c r="E185" s="1157"/>
      <c r="F185" s="1157"/>
      <c r="G185" s="1157"/>
      <c r="H185" s="1158"/>
      <c r="I185" s="70"/>
      <c r="J185" s="1257" t="s">
        <v>672</v>
      </c>
      <c r="K185" s="1257"/>
    </row>
    <row r="186" spans="2:11">
      <c r="B186" s="1141"/>
      <c r="C186" s="1142"/>
      <c r="D186" s="1142"/>
      <c r="E186" s="1143"/>
      <c r="F186" s="505" t="s">
        <v>669</v>
      </c>
      <c r="G186" s="505" t="s">
        <v>627</v>
      </c>
      <c r="H186" s="476" t="s">
        <v>673</v>
      </c>
      <c r="I186" s="70"/>
      <c r="J186" s="1257"/>
      <c r="K186" s="1257"/>
    </row>
    <row r="187" spans="2:11">
      <c r="B187" s="1112" t="s">
        <v>674</v>
      </c>
      <c r="C187" s="1113"/>
      <c r="D187" s="1114"/>
      <c r="E187" s="473">
        <v>0</v>
      </c>
      <c r="F187" s="464"/>
      <c r="G187" s="465">
        <v>0</v>
      </c>
      <c r="H187" s="567">
        <f>E187*E197</f>
        <v>0</v>
      </c>
      <c r="I187" s="70"/>
      <c r="J187" s="1257"/>
      <c r="K187" s="1257"/>
    </row>
    <row r="188" spans="2:11">
      <c r="B188" s="1112" t="s">
        <v>675</v>
      </c>
      <c r="C188" s="1113"/>
      <c r="D188" s="1114"/>
      <c r="E188" s="474"/>
      <c r="F188" s="1137"/>
      <c r="G188" s="1138"/>
      <c r="H188" s="1139"/>
      <c r="I188" s="70"/>
      <c r="J188" s="1257"/>
      <c r="K188" s="1257"/>
    </row>
    <row r="189" spans="2:11">
      <c r="B189" s="1164"/>
      <c r="C189" s="1165"/>
      <c r="D189" s="1165"/>
      <c r="E189" s="1165"/>
      <c r="F189" s="1165"/>
      <c r="G189" s="1165"/>
      <c r="H189" s="1166"/>
      <c r="I189" s="70"/>
      <c r="J189" s="1257"/>
      <c r="K189" s="1257"/>
    </row>
    <row r="190" spans="2:11">
      <c r="B190" s="1112" t="s">
        <v>676</v>
      </c>
      <c r="C190" s="1113"/>
      <c r="D190" s="1114"/>
      <c r="E190" s="455">
        <f>E191*E192</f>
        <v>0</v>
      </c>
      <c r="F190" s="1162"/>
      <c r="G190" s="1163"/>
      <c r="H190" s="567">
        <f>E190*E197</f>
        <v>0</v>
      </c>
      <c r="I190" s="50"/>
      <c r="J190" s="1257"/>
      <c r="K190" s="1257"/>
    </row>
    <row r="191" spans="2:11">
      <c r="B191" s="1112" t="s">
        <v>677</v>
      </c>
      <c r="C191" s="1113"/>
      <c r="D191" s="1114"/>
      <c r="E191" s="475">
        <v>0</v>
      </c>
      <c r="F191" s="568">
        <f>$B$181</f>
        <v>0</v>
      </c>
      <c r="G191" s="569">
        <f>$C$181</f>
        <v>0</v>
      </c>
      <c r="H191" s="476"/>
      <c r="I191" s="50"/>
      <c r="J191" s="1257"/>
      <c r="K191" s="1257"/>
    </row>
    <row r="192" spans="2:11">
      <c r="B192" s="1112" t="s">
        <v>678</v>
      </c>
      <c r="C192" s="1113"/>
      <c r="D192" s="1114"/>
      <c r="E192" s="472">
        <f>$B$175</f>
        <v>0</v>
      </c>
      <c r="F192" s="1162"/>
      <c r="G192" s="1181"/>
      <c r="H192" s="1163"/>
      <c r="I192" s="50"/>
      <c r="J192" s="1257"/>
      <c r="K192" s="1257"/>
    </row>
    <row r="193" spans="2:16">
      <c r="B193" s="1167"/>
      <c r="C193" s="1168"/>
      <c r="D193" s="1168"/>
      <c r="E193" s="1168"/>
      <c r="F193" s="1168"/>
      <c r="G193" s="1168"/>
      <c r="H193" s="1169"/>
      <c r="I193" s="50"/>
      <c r="J193" s="50"/>
      <c r="K193" s="50"/>
      <c r="L193" s="50"/>
      <c r="M193" s="50"/>
      <c r="N193" s="50"/>
      <c r="O193" s="50"/>
      <c r="P193" s="50"/>
    </row>
    <row r="194" spans="2:16">
      <c r="B194" s="1178" t="s">
        <v>679</v>
      </c>
      <c r="C194" s="1179"/>
      <c r="D194" s="1179"/>
      <c r="E194" s="1179"/>
      <c r="F194" s="1179"/>
      <c r="G194" s="1179"/>
      <c r="H194" s="1180"/>
      <c r="I194" s="50"/>
      <c r="J194" s="50"/>
      <c r="K194" s="50"/>
      <c r="L194" s="50"/>
      <c r="M194" s="50"/>
      <c r="N194" s="50"/>
      <c r="O194" s="50"/>
      <c r="P194" s="50"/>
    </row>
    <row r="195" spans="2:16">
      <c r="B195" s="1112" t="s">
        <v>680</v>
      </c>
      <c r="C195" s="1113"/>
      <c r="D195" s="1114"/>
      <c r="E195" s="475">
        <v>0</v>
      </c>
      <c r="F195" s="1170"/>
      <c r="G195" s="1171"/>
      <c r="H195" s="1172"/>
      <c r="I195" s="50"/>
      <c r="J195" s="50"/>
      <c r="K195" s="50"/>
      <c r="L195" s="50"/>
      <c r="M195" s="50"/>
      <c r="N195" s="50"/>
      <c r="O195" s="50"/>
      <c r="P195" s="50"/>
    </row>
    <row r="196" spans="2:16">
      <c r="B196" s="1112" t="s">
        <v>681</v>
      </c>
      <c r="C196" s="1113"/>
      <c r="D196" s="1114"/>
      <c r="E196" s="475">
        <v>0</v>
      </c>
      <c r="F196" s="1173"/>
      <c r="G196" s="1062"/>
      <c r="H196" s="1174"/>
      <c r="I196" s="50"/>
      <c r="J196" s="50"/>
      <c r="K196" s="50"/>
      <c r="L196" s="50"/>
      <c r="M196" s="50"/>
      <c r="N196" s="50"/>
      <c r="O196" s="50"/>
      <c r="P196" s="50"/>
    </row>
    <row r="197" spans="2:16">
      <c r="B197" s="1112" t="s">
        <v>647</v>
      </c>
      <c r="C197" s="1113"/>
      <c r="D197" s="1114"/>
      <c r="E197" s="566" t="str">
        <f>IFERROR((E196/E195),"0%")</f>
        <v>0%</v>
      </c>
      <c r="F197" s="1175"/>
      <c r="G197" s="1176"/>
      <c r="H197" s="1177"/>
      <c r="I197" s="50"/>
      <c r="J197" s="50"/>
      <c r="K197" s="50"/>
      <c r="L197" s="50"/>
      <c r="M197" s="50"/>
      <c r="N197" s="50"/>
      <c r="O197" s="50"/>
      <c r="P197" s="50"/>
    </row>
    <row r="198" spans="2:16">
      <c r="B198" s="477"/>
      <c r="C198" s="477"/>
      <c r="D198" s="477"/>
      <c r="E198" s="562"/>
      <c r="F198" s="562"/>
      <c r="G198" s="562"/>
      <c r="H198" s="562"/>
      <c r="I198" s="50"/>
      <c r="J198" s="50"/>
      <c r="K198" s="50"/>
      <c r="L198" s="50"/>
      <c r="M198" s="50"/>
      <c r="N198" s="50"/>
      <c r="O198" s="50"/>
      <c r="P198" s="50"/>
    </row>
    <row r="199" spans="2:16">
      <c r="B199" s="477"/>
      <c r="C199" s="477"/>
      <c r="D199" s="477"/>
      <c r="E199" s="570"/>
      <c r="F199" s="562"/>
      <c r="G199" s="562"/>
      <c r="H199" s="562"/>
      <c r="I199" s="50"/>
      <c r="J199" s="50"/>
      <c r="K199" s="50"/>
      <c r="L199" s="50"/>
      <c r="M199" s="50"/>
      <c r="N199" s="50"/>
      <c r="O199" s="50"/>
      <c r="P199" s="50"/>
    </row>
    <row r="200" spans="2:16">
      <c r="B200" s="1155" t="s">
        <v>682</v>
      </c>
      <c r="C200" s="1155"/>
      <c r="D200" s="1155"/>
      <c r="E200" s="1155"/>
      <c r="F200" s="1155"/>
      <c r="G200" s="565"/>
      <c r="H200" s="565"/>
      <c r="I200" s="565"/>
      <c r="J200" s="565"/>
      <c r="K200" s="565"/>
      <c r="L200" s="565"/>
      <c r="M200" s="565"/>
      <c r="N200" s="565"/>
      <c r="O200" s="565"/>
      <c r="P200" s="565"/>
    </row>
    <row r="202" spans="2:16" ht="14.5">
      <c r="B202" s="1123" t="s">
        <v>683</v>
      </c>
      <c r="C202" s="1123"/>
      <c r="D202" s="1123"/>
      <c r="E202" s="1123"/>
      <c r="F202" s="1123"/>
      <c r="G202" s="1123"/>
      <c r="H202" s="1123"/>
      <c r="I202" s="1123"/>
      <c r="J202" s="1123"/>
      <c r="K202" s="1123"/>
      <c r="L202" s="50"/>
      <c r="M202" s="50"/>
      <c r="N202" s="50"/>
      <c r="O202" s="50"/>
      <c r="P202" s="50"/>
    </row>
    <row r="204" spans="2:16">
      <c r="B204" s="1128" t="s">
        <v>684</v>
      </c>
      <c r="C204" s="1129"/>
      <c r="D204" s="1129"/>
      <c r="E204" s="1130"/>
      <c r="F204" s="513"/>
      <c r="G204" s="514"/>
      <c r="H204" s="514"/>
      <c r="I204" s="50"/>
      <c r="J204" s="50"/>
      <c r="K204" s="50"/>
      <c r="L204" s="50"/>
      <c r="M204" s="50"/>
      <c r="N204" s="50"/>
      <c r="O204" s="50"/>
      <c r="P204" s="50"/>
    </row>
    <row r="205" spans="2:16" ht="14.15" customHeight="1">
      <c r="B205" s="1117" t="s">
        <v>638</v>
      </c>
      <c r="C205" s="1119"/>
      <c r="D205" s="1124"/>
      <c r="E205" s="1125"/>
      <c r="F205" s="50"/>
      <c r="G205" s="50"/>
      <c r="H205" s="50"/>
      <c r="I205" s="50"/>
      <c r="J205" s="50"/>
      <c r="K205" s="50"/>
      <c r="L205" s="50"/>
      <c r="M205" s="50"/>
      <c r="N205" s="50"/>
      <c r="O205" s="50"/>
      <c r="P205" s="50"/>
    </row>
    <row r="206" spans="2:16">
      <c r="B206" s="1120"/>
      <c r="C206" s="1122"/>
      <c r="D206" s="1126"/>
      <c r="E206" s="1127"/>
      <c r="F206" s="50"/>
      <c r="G206" s="50"/>
      <c r="H206" s="50"/>
      <c r="I206" s="50"/>
      <c r="J206" s="50"/>
      <c r="K206" s="50"/>
      <c r="L206" s="50"/>
      <c r="M206" s="50"/>
      <c r="N206" s="50"/>
      <c r="O206" s="50"/>
      <c r="P206" s="50"/>
    </row>
    <row r="207" spans="2:16">
      <c r="B207" s="1109" t="s">
        <v>639</v>
      </c>
      <c r="C207" s="1110"/>
      <c r="D207" s="1111"/>
      <c r="E207" s="453">
        <v>0</v>
      </c>
      <c r="F207" s="50"/>
      <c r="G207" s="50"/>
      <c r="H207" s="50"/>
      <c r="I207" s="50"/>
      <c r="J207" s="50"/>
      <c r="K207" s="50"/>
      <c r="L207" s="50"/>
      <c r="M207" s="50"/>
      <c r="N207" s="50"/>
      <c r="O207" s="50"/>
      <c r="P207" s="50"/>
    </row>
    <row r="208" spans="2:16">
      <c r="B208" s="1109" t="s">
        <v>640</v>
      </c>
      <c r="C208" s="1110"/>
      <c r="D208" s="1111"/>
      <c r="E208" s="453">
        <v>0</v>
      </c>
      <c r="F208" s="50"/>
      <c r="G208" s="50"/>
      <c r="H208" s="50"/>
      <c r="I208" s="50"/>
      <c r="J208" s="50"/>
      <c r="K208" s="50"/>
      <c r="L208" s="50"/>
      <c r="M208" s="50"/>
      <c r="N208" s="50"/>
      <c r="O208" s="50"/>
      <c r="P208" s="50"/>
    </row>
    <row r="209" spans="2:16">
      <c r="B209" s="1128" t="s">
        <v>641</v>
      </c>
      <c r="C209" s="1129"/>
      <c r="D209" s="1130"/>
      <c r="E209" s="455">
        <f>IFERROR((E207*E216),"0,00 €")</f>
        <v>0</v>
      </c>
      <c r="F209" s="50"/>
      <c r="G209" s="50"/>
      <c r="H209" s="50"/>
      <c r="I209" s="50"/>
      <c r="J209" s="50"/>
      <c r="K209" s="50"/>
      <c r="L209" s="50"/>
      <c r="M209" s="50"/>
      <c r="N209" s="50"/>
      <c r="O209" s="50"/>
      <c r="P209" s="50"/>
    </row>
    <row r="210" spans="2:16">
      <c r="B210" s="1128" t="s">
        <v>642</v>
      </c>
      <c r="C210" s="1129"/>
      <c r="D210" s="1130"/>
      <c r="E210" s="455">
        <f>IFERROR((E208*E216),"0,00 €")</f>
        <v>0</v>
      </c>
      <c r="F210" s="50"/>
      <c r="G210" s="50"/>
      <c r="H210" s="50"/>
      <c r="I210" s="50"/>
      <c r="J210" s="50"/>
      <c r="K210" s="50"/>
      <c r="L210" s="50"/>
      <c r="M210" s="50"/>
      <c r="N210" s="50"/>
      <c r="O210" s="50"/>
      <c r="P210" s="50"/>
    </row>
    <row r="211" spans="2:16">
      <c r="B211" s="1131"/>
      <c r="C211" s="1132"/>
      <c r="D211" s="1132"/>
      <c r="E211" s="1133"/>
      <c r="F211" s="50"/>
      <c r="G211" s="50"/>
      <c r="H211" s="50"/>
      <c r="I211" s="50"/>
      <c r="J211" s="50"/>
      <c r="K211" s="50"/>
      <c r="L211" s="50"/>
      <c r="M211" s="50"/>
      <c r="N211" s="50"/>
      <c r="O211" s="50"/>
      <c r="P211" s="50"/>
    </row>
    <row r="212" spans="2:16">
      <c r="B212" s="1109" t="s">
        <v>685</v>
      </c>
      <c r="C212" s="1110"/>
      <c r="D212" s="1110"/>
      <c r="E212" s="1111"/>
      <c r="F212" s="50"/>
      <c r="G212" s="50"/>
      <c r="H212" s="50"/>
      <c r="I212" s="50"/>
      <c r="J212" s="50"/>
      <c r="K212" s="50"/>
      <c r="L212" s="50"/>
      <c r="M212" s="50"/>
      <c r="N212" s="50"/>
      <c r="O212" s="50"/>
      <c r="P212" s="50"/>
    </row>
    <row r="213" spans="2:16">
      <c r="B213" s="502"/>
      <c r="C213" s="503"/>
      <c r="D213" s="503"/>
      <c r="E213" s="504"/>
      <c r="F213" s="50"/>
      <c r="G213" s="50"/>
      <c r="H213" s="50"/>
      <c r="I213" s="50"/>
      <c r="J213" s="50"/>
      <c r="K213" s="50"/>
      <c r="L213" s="50"/>
      <c r="M213" s="50"/>
      <c r="N213" s="50"/>
      <c r="O213" s="50"/>
      <c r="P213" s="50"/>
    </row>
    <row r="214" spans="2:16">
      <c r="B214" s="1109" t="s">
        <v>686</v>
      </c>
      <c r="C214" s="1110"/>
      <c r="D214" s="1111"/>
      <c r="E214" s="453">
        <v>0</v>
      </c>
      <c r="F214" s="50"/>
      <c r="G214" s="50"/>
      <c r="H214" s="50"/>
      <c r="I214" s="50"/>
      <c r="J214" s="50"/>
      <c r="K214" s="50"/>
      <c r="L214" s="50"/>
      <c r="M214" s="50"/>
      <c r="N214" s="50"/>
      <c r="O214" s="50"/>
      <c r="P214" s="50"/>
    </row>
    <row r="215" spans="2:16">
      <c r="B215" s="1112" t="s">
        <v>687</v>
      </c>
      <c r="C215" s="1113"/>
      <c r="D215" s="1114"/>
      <c r="E215" s="475">
        <v>0</v>
      </c>
      <c r="F215" s="50"/>
      <c r="G215" s="50"/>
      <c r="H215" s="50"/>
      <c r="I215" s="50"/>
      <c r="J215" s="50"/>
      <c r="K215" s="50"/>
      <c r="L215" s="50"/>
      <c r="M215" s="50"/>
      <c r="N215" s="50"/>
      <c r="O215" s="50"/>
      <c r="P215" s="50"/>
    </row>
    <row r="216" spans="2:16">
      <c r="B216" s="1109" t="s">
        <v>647</v>
      </c>
      <c r="C216" s="1110"/>
      <c r="D216" s="1111"/>
      <c r="E216" s="566" t="str">
        <f>IFERROR((E215/E214),"0%")</f>
        <v>0%</v>
      </c>
      <c r="F216" s="50"/>
      <c r="G216" s="50"/>
      <c r="H216" s="50"/>
      <c r="I216" s="50"/>
      <c r="J216" s="50"/>
      <c r="K216" s="50"/>
      <c r="L216" s="50"/>
      <c r="M216" s="50"/>
      <c r="N216" s="50"/>
      <c r="O216" s="50"/>
      <c r="P216" s="50"/>
    </row>
    <row r="217" spans="2:16">
      <c r="B217" s="229"/>
      <c r="C217" s="229"/>
      <c r="D217" s="484"/>
      <c r="E217" s="484"/>
      <c r="F217" s="50"/>
      <c r="G217" s="50"/>
      <c r="H217" s="50"/>
      <c r="I217" s="50"/>
      <c r="J217" s="50"/>
      <c r="K217" s="50"/>
      <c r="L217" s="50"/>
      <c r="M217" s="50"/>
      <c r="N217" s="50"/>
      <c r="O217" s="50"/>
      <c r="P217" s="50"/>
    </row>
    <row r="219" spans="2:16">
      <c r="B219" s="1155" t="s">
        <v>688</v>
      </c>
      <c r="C219" s="1155"/>
      <c r="D219" s="1155"/>
      <c r="E219" s="1155"/>
      <c r="F219" s="1155"/>
      <c r="G219" s="565"/>
      <c r="H219" s="565"/>
      <c r="I219" s="565"/>
      <c r="J219" s="565"/>
      <c r="K219" s="565"/>
      <c r="L219" s="565"/>
      <c r="M219" s="565"/>
      <c r="N219" s="565"/>
      <c r="O219" s="565"/>
      <c r="P219" s="565"/>
    </row>
    <row r="220" spans="2:16">
      <c r="B220" s="477"/>
      <c r="C220" s="477"/>
      <c r="D220" s="477"/>
      <c r="E220" s="562"/>
      <c r="F220" s="562"/>
      <c r="G220" s="562"/>
      <c r="H220" s="562"/>
      <c r="I220" s="50"/>
      <c r="J220" s="50"/>
      <c r="K220" s="50"/>
      <c r="L220" s="50"/>
      <c r="M220" s="50"/>
      <c r="N220" s="50"/>
      <c r="O220" s="50"/>
      <c r="P220" s="50"/>
    </row>
    <row r="221" spans="2:16">
      <c r="B221" s="1258" t="s">
        <v>689</v>
      </c>
      <c r="C221" s="1258"/>
      <c r="D221" s="1258"/>
      <c r="E221" s="1258"/>
      <c r="F221" s="1258"/>
      <c r="G221" s="1258"/>
      <c r="H221" s="1258"/>
      <c r="I221" s="1258"/>
      <c r="J221" s="1258"/>
      <c r="K221" s="1258"/>
      <c r="L221" s="1258"/>
      <c r="M221" s="50"/>
      <c r="N221" s="50"/>
      <c r="O221" s="50"/>
      <c r="P221" s="50"/>
    </row>
    <row r="222" spans="2:16">
      <c r="B222" s="509"/>
      <c r="C222" s="509"/>
      <c r="D222" s="509"/>
      <c r="E222" s="509"/>
      <c r="F222" s="509"/>
      <c r="G222" s="509"/>
      <c r="H222" s="509"/>
      <c r="I222" s="509"/>
      <c r="J222" s="509"/>
      <c r="K222" s="509"/>
      <c r="L222" s="509"/>
      <c r="M222" s="50"/>
      <c r="N222" s="50"/>
      <c r="O222" s="50"/>
      <c r="P222" s="50"/>
    </row>
    <row r="223" spans="2:16" ht="14.15" customHeight="1">
      <c r="B223" s="1144" t="s">
        <v>127</v>
      </c>
      <c r="C223" s="1145"/>
      <c r="D223" s="510"/>
      <c r="E223" s="1259" t="s">
        <v>690</v>
      </c>
      <c r="F223" s="1259"/>
      <c r="G223" s="1259"/>
      <c r="H223" s="1259"/>
      <c r="I223" s="80"/>
      <c r="J223" s="80"/>
      <c r="K223" s="80"/>
      <c r="L223" s="70"/>
      <c r="M223" s="50"/>
      <c r="N223" s="50"/>
      <c r="O223" s="50"/>
      <c r="P223" s="50"/>
    </row>
    <row r="224" spans="2:16">
      <c r="B224" s="510"/>
      <c r="C224" s="510"/>
      <c r="D224" s="510"/>
      <c r="E224" s="1259"/>
      <c r="F224" s="1259"/>
      <c r="G224" s="1259"/>
      <c r="H224" s="1259"/>
      <c r="I224" s="80"/>
      <c r="J224" s="80"/>
      <c r="K224" s="80"/>
      <c r="L224" s="70"/>
      <c r="M224" s="50"/>
      <c r="N224" s="50"/>
      <c r="O224" s="50"/>
      <c r="P224" s="50"/>
    </row>
    <row r="225" spans="2:12">
      <c r="B225" s="510"/>
      <c r="C225" s="510"/>
      <c r="D225" s="510"/>
      <c r="E225" s="1259"/>
      <c r="F225" s="1259"/>
      <c r="G225" s="1259"/>
      <c r="H225" s="1259"/>
      <c r="I225" s="80"/>
      <c r="J225" s="80"/>
      <c r="K225" s="80"/>
      <c r="L225" s="70"/>
    </row>
    <row r="226" spans="2:12">
      <c r="B226" s="509"/>
      <c r="C226" s="509"/>
      <c r="D226" s="509"/>
      <c r="E226" s="509"/>
      <c r="F226" s="509"/>
      <c r="G226" s="509"/>
      <c r="H226" s="509"/>
      <c r="I226" s="509"/>
      <c r="J226" s="509"/>
      <c r="K226" s="509"/>
      <c r="L226" s="509"/>
    </row>
    <row r="227" spans="2:12" ht="14.5">
      <c r="B227" s="1123" t="s">
        <v>683</v>
      </c>
      <c r="C227" s="1123"/>
      <c r="D227" s="1123"/>
      <c r="E227" s="1123"/>
      <c r="F227" s="1123"/>
      <c r="G227" s="1123"/>
      <c r="H227" s="1123"/>
      <c r="I227" s="1123"/>
      <c r="J227" s="1123"/>
      <c r="K227" s="1123"/>
      <c r="L227" s="70"/>
    </row>
    <row r="229" spans="2:12" ht="14.15" customHeight="1">
      <c r="B229" s="1193" t="s">
        <v>691</v>
      </c>
      <c r="C229" s="1194"/>
      <c r="D229" s="1194"/>
      <c r="E229" s="1195"/>
      <c r="F229" s="513"/>
      <c r="G229" s="514"/>
      <c r="H229" s="514"/>
      <c r="I229" s="50"/>
      <c r="J229" s="50"/>
      <c r="K229" s="50"/>
      <c r="L229" s="50"/>
    </row>
    <row r="230" spans="2:12">
      <c r="B230" s="1196"/>
      <c r="C230" s="1197"/>
      <c r="D230" s="1197"/>
      <c r="E230" s="1198"/>
      <c r="F230" s="514"/>
      <c r="G230" s="514"/>
      <c r="H230" s="514"/>
      <c r="I230" s="50"/>
      <c r="J230" s="50"/>
      <c r="K230" s="50"/>
      <c r="L230" s="50"/>
    </row>
    <row r="231" spans="2:12" ht="14.15" customHeight="1">
      <c r="B231" s="1117" t="s">
        <v>638</v>
      </c>
      <c r="C231" s="1119"/>
      <c r="D231" s="1124"/>
      <c r="E231" s="1125"/>
      <c r="F231" s="50"/>
      <c r="G231" s="50"/>
      <c r="H231" s="50"/>
      <c r="I231" s="50"/>
      <c r="J231" s="50"/>
      <c r="K231" s="50"/>
      <c r="L231" s="50"/>
    </row>
    <row r="232" spans="2:12">
      <c r="B232" s="1120"/>
      <c r="C232" s="1122"/>
      <c r="D232" s="1126"/>
      <c r="E232" s="1127"/>
      <c r="F232" s="50"/>
      <c r="G232" s="50"/>
      <c r="H232" s="50"/>
      <c r="I232" s="50"/>
      <c r="J232" s="50"/>
      <c r="K232" s="50"/>
      <c r="L232" s="50"/>
    </row>
    <row r="233" spans="2:12" ht="14.15" customHeight="1">
      <c r="B233" s="1117" t="s">
        <v>692</v>
      </c>
      <c r="C233" s="1118"/>
      <c r="D233" s="1119"/>
      <c r="E233" s="1115">
        <v>0</v>
      </c>
      <c r="F233" s="50"/>
      <c r="G233" s="50"/>
      <c r="H233" s="50"/>
      <c r="I233" s="50"/>
      <c r="J233" s="50"/>
      <c r="K233" s="50"/>
      <c r="L233" s="50"/>
    </row>
    <row r="234" spans="2:12">
      <c r="B234" s="1120"/>
      <c r="C234" s="1121"/>
      <c r="D234" s="1122"/>
      <c r="E234" s="1116"/>
      <c r="F234" s="50"/>
      <c r="G234" s="50"/>
      <c r="H234" s="50"/>
      <c r="I234" s="50"/>
      <c r="J234" s="50"/>
      <c r="K234" s="50"/>
      <c r="L234" s="50"/>
    </row>
    <row r="235" spans="2:12" ht="14.15" customHeight="1">
      <c r="B235" s="1117" t="s">
        <v>693</v>
      </c>
      <c r="C235" s="1118"/>
      <c r="D235" s="1119"/>
      <c r="E235" s="1115">
        <v>0</v>
      </c>
      <c r="F235" s="50"/>
      <c r="G235" s="50"/>
      <c r="H235" s="50"/>
      <c r="I235" s="50"/>
      <c r="J235" s="50"/>
      <c r="K235" s="50"/>
      <c r="L235" s="50"/>
    </row>
    <row r="236" spans="2:12">
      <c r="B236" s="1120"/>
      <c r="C236" s="1121"/>
      <c r="D236" s="1122"/>
      <c r="E236" s="1116"/>
      <c r="F236" s="50"/>
      <c r="G236" s="50"/>
      <c r="H236" s="50"/>
      <c r="I236" s="50"/>
      <c r="J236" s="50"/>
      <c r="K236" s="50"/>
      <c r="L236" s="50"/>
    </row>
    <row r="237" spans="2:12">
      <c r="B237" s="1128" t="s">
        <v>641</v>
      </c>
      <c r="C237" s="1129"/>
      <c r="D237" s="1130"/>
      <c r="E237" s="455">
        <f>IFERROR((E233*E244),"0,00 €")</f>
        <v>0</v>
      </c>
      <c r="F237" s="50"/>
      <c r="G237" s="50"/>
      <c r="H237" s="50"/>
      <c r="I237" s="50"/>
      <c r="J237" s="50"/>
      <c r="K237" s="50"/>
      <c r="L237" s="50"/>
    </row>
    <row r="238" spans="2:12">
      <c r="B238" s="1128" t="s">
        <v>642</v>
      </c>
      <c r="C238" s="1129"/>
      <c r="D238" s="1130"/>
      <c r="E238" s="455">
        <f>IFERROR((E235*E244),"0,00 €")</f>
        <v>0</v>
      </c>
      <c r="F238" s="50"/>
      <c r="G238" s="50"/>
      <c r="H238" s="50"/>
      <c r="I238" s="50"/>
      <c r="J238" s="50"/>
      <c r="K238" s="50"/>
      <c r="L238" s="50"/>
    </row>
    <row r="239" spans="2:12">
      <c r="B239" s="1131"/>
      <c r="C239" s="1132"/>
      <c r="D239" s="1132"/>
      <c r="E239" s="1133"/>
      <c r="F239" s="50"/>
      <c r="G239" s="50"/>
      <c r="H239" s="50"/>
      <c r="I239" s="50"/>
      <c r="J239" s="50"/>
      <c r="K239" s="50"/>
      <c r="L239" s="50"/>
    </row>
    <row r="240" spans="2:12">
      <c r="B240" s="1109" t="s">
        <v>694</v>
      </c>
      <c r="C240" s="1110"/>
      <c r="D240" s="1110"/>
      <c r="E240" s="1111"/>
      <c r="F240" s="50"/>
      <c r="G240" s="50"/>
      <c r="H240" s="50"/>
      <c r="I240" s="50"/>
      <c r="J240" s="50"/>
      <c r="K240" s="50"/>
      <c r="L240" s="50"/>
    </row>
    <row r="241" spans="2:16">
      <c r="B241" s="502"/>
      <c r="C241" s="503"/>
      <c r="D241" s="503"/>
      <c r="E241" s="504"/>
      <c r="F241" s="50"/>
      <c r="G241" s="50"/>
      <c r="H241" s="50"/>
      <c r="I241" s="50"/>
      <c r="J241" s="50"/>
      <c r="K241" s="50"/>
      <c r="L241" s="50"/>
      <c r="M241" s="50"/>
      <c r="N241" s="50"/>
      <c r="O241" s="50"/>
      <c r="P241" s="50"/>
    </row>
    <row r="242" spans="2:16">
      <c r="B242" s="1109" t="s">
        <v>695</v>
      </c>
      <c r="C242" s="1110"/>
      <c r="D242" s="1111"/>
      <c r="E242" s="453">
        <v>0</v>
      </c>
      <c r="F242" s="50"/>
      <c r="G242" s="50"/>
      <c r="H242" s="50"/>
      <c r="I242" s="50"/>
      <c r="J242" s="50"/>
      <c r="K242" s="50"/>
      <c r="L242" s="50"/>
      <c r="M242" s="50"/>
      <c r="N242" s="50"/>
      <c r="O242" s="50"/>
      <c r="P242" s="50"/>
    </row>
    <row r="243" spans="2:16">
      <c r="B243" s="1112" t="s">
        <v>696</v>
      </c>
      <c r="C243" s="1113"/>
      <c r="D243" s="1114"/>
      <c r="E243" s="475">
        <v>0</v>
      </c>
      <c r="F243" s="50"/>
      <c r="G243" s="50"/>
      <c r="H243" s="50"/>
      <c r="I243" s="50"/>
      <c r="J243" s="50"/>
      <c r="K243" s="50"/>
      <c r="L243" s="50"/>
      <c r="M243" s="50"/>
      <c r="N243" s="50"/>
      <c r="O243" s="50"/>
      <c r="P243" s="50"/>
    </row>
    <row r="244" spans="2:16">
      <c r="B244" s="1109" t="s">
        <v>647</v>
      </c>
      <c r="C244" s="1110"/>
      <c r="D244" s="1111"/>
      <c r="E244" s="566" t="str">
        <f>IFERROR((E243/E242),"0%")</f>
        <v>0%</v>
      </c>
      <c r="F244" s="50"/>
      <c r="G244" s="50"/>
      <c r="H244" s="50"/>
      <c r="I244" s="50"/>
      <c r="J244" s="50"/>
      <c r="K244" s="50"/>
      <c r="L244" s="50"/>
      <c r="M244" s="50"/>
      <c r="N244" s="50"/>
      <c r="O244" s="50"/>
      <c r="P244" s="50"/>
    </row>
    <row r="245" spans="2:16">
      <c r="B245" s="516"/>
      <c r="C245" s="516"/>
      <c r="D245" s="484"/>
      <c r="E245" s="484"/>
      <c r="F245" s="50"/>
      <c r="G245" s="50"/>
      <c r="H245" s="50"/>
      <c r="I245" s="50"/>
      <c r="J245" s="50"/>
      <c r="K245" s="50"/>
      <c r="L245" s="50"/>
      <c r="M245" s="50"/>
      <c r="N245" s="50"/>
      <c r="O245" s="50"/>
      <c r="P245" s="50"/>
    </row>
    <row r="247" spans="2:16">
      <c r="B247" s="1155" t="s">
        <v>697</v>
      </c>
      <c r="C247" s="1155"/>
      <c r="D247" s="1155"/>
      <c r="E247" s="1155"/>
      <c r="F247" s="1155"/>
      <c r="G247" s="565"/>
      <c r="H247" s="565"/>
      <c r="I247" s="565"/>
      <c r="J247" s="565"/>
      <c r="K247" s="565"/>
      <c r="L247" s="565"/>
      <c r="M247" s="565"/>
      <c r="N247" s="565"/>
      <c r="O247" s="565"/>
      <c r="P247" s="565"/>
    </row>
    <row r="248" spans="2:16">
      <c r="B248" s="477"/>
      <c r="C248" s="477"/>
      <c r="D248" s="477"/>
      <c r="E248" s="561"/>
      <c r="F248" s="561"/>
      <c r="G248" s="561"/>
      <c r="H248" s="561"/>
      <c r="I248" s="70"/>
      <c r="J248" s="70"/>
      <c r="K248" s="70"/>
      <c r="L248" s="50"/>
      <c r="M248" s="50"/>
      <c r="N248" s="50"/>
      <c r="O248" s="50"/>
      <c r="P248" s="50"/>
    </row>
    <row r="249" spans="2:16">
      <c r="B249" s="1027" t="s">
        <v>698</v>
      </c>
      <c r="C249" s="1027"/>
      <c r="D249" s="1027"/>
      <c r="E249" s="1027"/>
      <c r="F249" s="1027"/>
      <c r="G249" s="1027"/>
      <c r="H249" s="1027"/>
      <c r="I249" s="1027"/>
      <c r="J249" s="1027"/>
      <c r="K249" s="214"/>
      <c r="L249" s="50"/>
      <c r="M249" s="50"/>
      <c r="N249" s="50"/>
      <c r="O249" s="50"/>
      <c r="P249" s="50"/>
    </row>
    <row r="250" spans="2:16">
      <c r="B250" s="517"/>
      <c r="C250" s="517"/>
      <c r="D250" s="517"/>
      <c r="E250" s="517"/>
      <c r="F250" s="517"/>
      <c r="G250" s="517"/>
      <c r="H250" s="517"/>
      <c r="I250" s="517"/>
      <c r="J250" s="517"/>
      <c r="K250" s="214"/>
      <c r="L250" s="50"/>
      <c r="M250" s="50"/>
      <c r="N250" s="50"/>
      <c r="O250" s="50"/>
      <c r="P250" s="50"/>
    </row>
    <row r="251" spans="2:16">
      <c r="B251" s="214"/>
      <c r="C251" s="214"/>
      <c r="D251" s="214"/>
      <c r="E251" s="214"/>
      <c r="F251" s="214"/>
      <c r="G251" s="1260" t="s">
        <v>699</v>
      </c>
      <c r="H251" s="1260"/>
      <c r="I251" s="1260"/>
      <c r="J251" s="1260"/>
      <c r="K251" s="214"/>
      <c r="L251" s="77"/>
      <c r="M251" s="77"/>
      <c r="N251" s="77"/>
      <c r="O251" s="77"/>
      <c r="P251" s="50"/>
    </row>
    <row r="252" spans="2:16">
      <c r="B252" s="1261"/>
      <c r="C252" s="1261"/>
      <c r="D252" s="1261"/>
      <c r="E252" s="1261"/>
      <c r="F252" s="50"/>
      <c r="G252" s="571"/>
      <c r="H252" s="571"/>
      <c r="I252" s="571"/>
      <c r="J252" s="571"/>
      <c r="K252" s="50"/>
      <c r="L252" s="77"/>
      <c r="M252" s="77"/>
      <c r="N252" s="77"/>
      <c r="O252" s="77"/>
      <c r="P252" s="50"/>
    </row>
    <row r="253" spans="2:16">
      <c r="B253" s="1261"/>
      <c r="C253" s="1261"/>
      <c r="D253" s="1261"/>
      <c r="E253" s="1261"/>
      <c r="F253" s="50"/>
      <c r="G253" s="571"/>
      <c r="H253" s="571"/>
      <c r="I253" s="571"/>
      <c r="J253" s="571"/>
      <c r="K253" s="50"/>
      <c r="L253" s="77"/>
      <c r="M253" s="77"/>
      <c r="N253" s="77"/>
      <c r="O253" s="77"/>
      <c r="P253" s="50"/>
    </row>
    <row r="254" spans="2:16">
      <c r="B254" s="1261"/>
      <c r="C254" s="1261"/>
      <c r="D254" s="1261"/>
      <c r="E254" s="1261"/>
      <c r="F254" s="50"/>
      <c r="G254" s="571"/>
      <c r="H254" s="571"/>
      <c r="I254" s="571"/>
      <c r="J254" s="571"/>
      <c r="K254" s="50"/>
      <c r="L254" s="77"/>
      <c r="M254" s="77"/>
      <c r="N254" s="77"/>
      <c r="O254" s="77"/>
      <c r="P254" s="50"/>
    </row>
    <row r="255" spans="2:16">
      <c r="B255" s="1261"/>
      <c r="C255" s="1261"/>
      <c r="D255" s="1261"/>
      <c r="E255" s="1261"/>
      <c r="F255" s="50"/>
      <c r="G255" s="571"/>
      <c r="H255" s="571"/>
      <c r="I255" s="571"/>
      <c r="J255" s="571"/>
      <c r="K255" s="50"/>
      <c r="L255" s="77"/>
      <c r="M255" s="77"/>
      <c r="N255" s="77"/>
      <c r="O255" s="77"/>
      <c r="P255" s="50"/>
    </row>
    <row r="256" spans="2:16">
      <c r="B256" s="50"/>
      <c r="C256" s="50"/>
      <c r="D256" s="50"/>
      <c r="E256" s="50"/>
      <c r="F256" s="50"/>
      <c r="G256" s="571"/>
      <c r="H256" s="571"/>
      <c r="I256" s="571"/>
      <c r="J256" s="571"/>
      <c r="K256" s="50"/>
      <c r="L256" s="77"/>
      <c r="M256" s="77"/>
      <c r="N256" s="77"/>
      <c r="O256" s="77"/>
      <c r="P256" s="50"/>
    </row>
    <row r="257" spans="2:26" s="9" customFormat="1">
      <c r="B257" s="50"/>
      <c r="C257" s="50"/>
      <c r="D257" s="50"/>
      <c r="E257" s="50"/>
      <c r="F257" s="50"/>
      <c r="G257" s="571"/>
      <c r="H257" s="571"/>
      <c r="I257" s="571"/>
      <c r="J257" s="571"/>
      <c r="K257" s="50"/>
      <c r="L257" s="50"/>
      <c r="M257" s="50"/>
      <c r="N257" s="50"/>
      <c r="O257" s="50"/>
      <c r="P257" s="50"/>
      <c r="Q257" s="50"/>
      <c r="R257" s="50"/>
      <c r="S257" s="50"/>
      <c r="T257" s="50"/>
      <c r="U257" s="50"/>
      <c r="V257" s="50"/>
      <c r="W257" s="50"/>
      <c r="X257" s="50"/>
      <c r="Y257" s="50"/>
      <c r="Z257" s="50"/>
    </row>
    <row r="258" spans="2:26" s="9" customFormat="1">
      <c r="B258" s="50"/>
      <c r="C258" s="50"/>
      <c r="D258" s="50"/>
      <c r="E258" s="50"/>
      <c r="F258" s="50"/>
      <c r="G258" s="571"/>
      <c r="H258" s="571"/>
      <c r="I258" s="571"/>
      <c r="J258" s="571"/>
      <c r="K258" s="50"/>
      <c r="L258" s="50"/>
      <c r="M258" s="50"/>
      <c r="N258" s="50"/>
      <c r="O258" s="50"/>
      <c r="P258" s="50"/>
      <c r="Q258" s="50"/>
      <c r="R258" s="50"/>
      <c r="S258" s="50"/>
      <c r="T258" s="50"/>
      <c r="U258" s="50"/>
      <c r="V258" s="50"/>
      <c r="W258" s="50"/>
      <c r="X258" s="50"/>
      <c r="Y258" s="50"/>
      <c r="Z258" s="50"/>
    </row>
    <row r="259" spans="2:26" s="9" customFormat="1">
      <c r="B259" s="50"/>
      <c r="C259" s="50"/>
      <c r="D259" s="50"/>
      <c r="E259" s="50"/>
      <c r="F259" s="50"/>
      <c r="G259" s="571"/>
      <c r="H259" s="571"/>
      <c r="I259" s="571"/>
      <c r="J259" s="571"/>
      <c r="K259" s="50"/>
      <c r="L259" s="50"/>
      <c r="M259" s="50"/>
      <c r="N259" s="50"/>
      <c r="O259" s="50"/>
      <c r="P259" s="50"/>
      <c r="Q259" s="50"/>
      <c r="R259" s="50"/>
      <c r="S259" s="50"/>
      <c r="T259" s="50"/>
      <c r="U259" s="50"/>
      <c r="V259" s="50"/>
      <c r="W259" s="50"/>
      <c r="X259" s="50"/>
      <c r="Y259" s="50"/>
      <c r="Z259" s="50"/>
    </row>
    <row r="260" spans="2:26" s="9" customFormat="1">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2:26">
      <c r="B261" s="651" t="s">
        <v>700</v>
      </c>
      <c r="C261" s="651"/>
      <c r="D261" s="651"/>
      <c r="E261" s="651"/>
      <c r="F261" s="651"/>
      <c r="G261" s="651"/>
      <c r="H261" s="651"/>
      <c r="I261" s="651"/>
      <c r="J261" s="651"/>
      <c r="K261" s="651"/>
      <c r="L261" s="651"/>
      <c r="M261" s="651"/>
      <c r="N261" s="651"/>
      <c r="O261" s="651"/>
      <c r="P261" s="651"/>
      <c r="Q261" s="651"/>
      <c r="R261" s="651"/>
      <c r="S261" s="651"/>
      <c r="T261" s="651"/>
      <c r="U261" s="651"/>
      <c r="V261" s="651"/>
      <c r="W261" s="651"/>
      <c r="X261" s="651"/>
      <c r="Y261" s="651"/>
      <c r="Z261" s="651"/>
    </row>
    <row r="262" spans="2:26">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2:26" ht="14.25" customHeight="1">
      <c r="B263" s="1255" t="s">
        <v>701</v>
      </c>
      <c r="C263" s="1255"/>
      <c r="D263" s="1255"/>
      <c r="E263" s="1255"/>
      <c r="F263" s="1255"/>
      <c r="G263" s="1255"/>
      <c r="H263" s="1255"/>
      <c r="I263" s="1255"/>
      <c r="J263" s="1255"/>
      <c r="K263" s="1255"/>
      <c r="L263" s="126"/>
      <c r="M263" s="126"/>
      <c r="N263" s="126"/>
      <c r="O263" s="126"/>
      <c r="P263" s="126"/>
      <c r="Q263" s="126"/>
      <c r="R263" s="126"/>
      <c r="S263" s="126"/>
      <c r="T263" s="126"/>
      <c r="U263" s="126"/>
      <c r="V263" s="126"/>
      <c r="W263" s="126"/>
      <c r="X263" s="126"/>
      <c r="Y263" s="70"/>
      <c r="Z263" s="70"/>
    </row>
    <row r="264" spans="2: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70"/>
      <c r="Z264" s="70"/>
    </row>
    <row r="265" spans="2:26" ht="14.25" customHeight="1">
      <c r="B265" s="460"/>
      <c r="C265" s="1256" t="s">
        <v>702</v>
      </c>
      <c r="D265" s="1256"/>
      <c r="E265" s="1256"/>
      <c r="F265" s="1256"/>
      <c r="G265" s="1256"/>
      <c r="H265" s="1256"/>
      <c r="I265" s="1256"/>
      <c r="J265" s="1256"/>
      <c r="K265" s="1256"/>
      <c r="L265" s="1256"/>
      <c r="M265" s="461"/>
      <c r="N265" s="460"/>
      <c r="O265" s="460"/>
      <c r="P265" s="460"/>
      <c r="Q265" s="460"/>
      <c r="R265" s="460"/>
      <c r="S265" s="460"/>
      <c r="T265" s="460"/>
      <c r="U265" s="460"/>
      <c r="V265" s="460"/>
      <c r="W265" s="460"/>
      <c r="X265" s="460"/>
      <c r="Y265" s="70"/>
      <c r="Z265" s="70"/>
    </row>
    <row r="266" spans="2:26">
      <c r="B266" s="462" t="s">
        <v>21</v>
      </c>
      <c r="C266" s="1248" t="s">
        <v>703</v>
      </c>
      <c r="D266" s="1248"/>
      <c r="E266" s="1248"/>
      <c r="F266" s="1248"/>
      <c r="G266" s="1248"/>
      <c r="H266" s="1248"/>
      <c r="I266" s="1248"/>
      <c r="J266" s="1248"/>
      <c r="K266" s="1248"/>
      <c r="L266" s="1248"/>
      <c r="M266" s="461"/>
      <c r="N266" s="460"/>
      <c r="O266" s="460"/>
      <c r="P266" s="460"/>
      <c r="Q266" s="460"/>
      <c r="R266" s="460"/>
      <c r="S266" s="460"/>
      <c r="T266" s="460"/>
      <c r="U266" s="460"/>
      <c r="V266" s="460"/>
      <c r="W266" s="460"/>
      <c r="X266" s="460"/>
      <c r="Y266" s="70"/>
      <c r="Z266" s="70"/>
    </row>
    <row r="267" spans="2:26">
      <c r="B267" s="462" t="s">
        <v>21</v>
      </c>
      <c r="C267" s="1248" t="s">
        <v>704</v>
      </c>
      <c r="D267" s="1248"/>
      <c r="E267" s="1248"/>
      <c r="F267" s="1248"/>
      <c r="G267" s="1248"/>
      <c r="H267" s="1248"/>
      <c r="I267" s="1248"/>
      <c r="J267" s="1248"/>
      <c r="K267" s="1248"/>
      <c r="L267" s="1248"/>
      <c r="M267" s="461"/>
      <c r="N267" s="460"/>
      <c r="O267" s="460"/>
      <c r="P267" s="460"/>
      <c r="Q267" s="460"/>
      <c r="R267" s="460"/>
      <c r="S267" s="460"/>
      <c r="T267" s="460"/>
      <c r="U267" s="460"/>
      <c r="V267" s="460"/>
      <c r="W267" s="460"/>
      <c r="X267" s="460"/>
      <c r="Y267" s="70"/>
      <c r="Z267" s="70"/>
    </row>
    <row r="268" spans="2:26">
      <c r="B268" s="462" t="s">
        <v>21</v>
      </c>
      <c r="C268" s="1248" t="s">
        <v>705</v>
      </c>
      <c r="D268" s="1248"/>
      <c r="E268" s="1248"/>
      <c r="F268" s="1248"/>
      <c r="G268" s="1248"/>
      <c r="H268" s="1248"/>
      <c r="I268" s="1248"/>
      <c r="J268" s="1248"/>
      <c r="K268" s="1248"/>
      <c r="L268" s="1248"/>
      <c r="M268" s="461"/>
      <c r="N268" s="460"/>
      <c r="O268" s="460"/>
      <c r="P268" s="460"/>
      <c r="Q268" s="460"/>
      <c r="R268" s="460"/>
      <c r="S268" s="460"/>
      <c r="T268" s="460"/>
      <c r="U268" s="460"/>
      <c r="V268" s="460"/>
      <c r="W268" s="460"/>
      <c r="X268" s="460"/>
      <c r="Y268" s="70"/>
      <c r="Z268" s="70"/>
    </row>
    <row r="269" spans="2:26">
      <c r="B269" s="462"/>
      <c r="C269" s="506" t="s">
        <v>706</v>
      </c>
      <c r="D269" s="506"/>
      <c r="E269" s="506"/>
      <c r="F269" s="506"/>
      <c r="G269" s="506"/>
      <c r="H269" s="506"/>
      <c r="I269" s="506"/>
      <c r="J269" s="506"/>
      <c r="K269" s="506"/>
      <c r="L269" s="506"/>
      <c r="M269" s="461"/>
      <c r="N269" s="460"/>
      <c r="O269" s="460"/>
      <c r="P269" s="460"/>
      <c r="Q269" s="460"/>
      <c r="R269" s="460"/>
      <c r="S269" s="460"/>
      <c r="T269" s="460"/>
      <c r="U269" s="460"/>
      <c r="V269" s="460"/>
      <c r="W269" s="460"/>
      <c r="X269" s="460"/>
      <c r="Y269" s="70"/>
      <c r="Z269" s="70"/>
    </row>
    <row r="270" spans="2:26">
      <c r="B270" s="462" t="s">
        <v>21</v>
      </c>
      <c r="C270" s="1248" t="s">
        <v>707</v>
      </c>
      <c r="D270" s="1248"/>
      <c r="E270" s="1248"/>
      <c r="F270" s="1248"/>
      <c r="G270" s="1248"/>
      <c r="H270" s="1248"/>
      <c r="I270" s="1248"/>
      <c r="J270" s="1248"/>
      <c r="K270" s="1248"/>
      <c r="L270" s="1248"/>
      <c r="M270" s="461"/>
      <c r="N270" s="460"/>
      <c r="O270" s="460"/>
      <c r="P270" s="460"/>
      <c r="Q270" s="460"/>
      <c r="R270" s="460"/>
      <c r="S270" s="460"/>
      <c r="T270" s="460"/>
      <c r="U270" s="460"/>
      <c r="V270" s="460"/>
      <c r="W270" s="460"/>
      <c r="X270" s="460"/>
      <c r="Y270" s="70"/>
      <c r="Z270" s="70"/>
    </row>
    <row r="271" spans="2:26">
      <c r="B271" s="462" t="s">
        <v>21</v>
      </c>
      <c r="C271" s="1248" t="s">
        <v>708</v>
      </c>
      <c r="D271" s="1248"/>
      <c r="E271" s="1248"/>
      <c r="F271" s="1248"/>
      <c r="G271" s="1248"/>
      <c r="H271" s="1248"/>
      <c r="I271" s="1248"/>
      <c r="J271" s="1248"/>
      <c r="K271" s="1248"/>
      <c r="L271" s="1248"/>
      <c r="M271" s="461"/>
      <c r="N271" s="460"/>
      <c r="O271" s="460"/>
      <c r="P271" s="460"/>
      <c r="Q271" s="460"/>
      <c r="R271" s="460"/>
      <c r="S271" s="460"/>
      <c r="T271" s="460"/>
      <c r="U271" s="460"/>
      <c r="V271" s="460"/>
      <c r="W271" s="460"/>
      <c r="X271" s="460"/>
      <c r="Y271" s="70"/>
      <c r="Z271" s="70"/>
    </row>
    <row r="272" spans="2:26">
      <c r="B272" s="462"/>
      <c r="C272" s="506" t="s">
        <v>709</v>
      </c>
      <c r="D272" s="506"/>
      <c r="E272" s="506"/>
      <c r="F272" s="506"/>
      <c r="G272" s="506"/>
      <c r="H272" s="506"/>
      <c r="I272" s="506"/>
      <c r="J272" s="506"/>
      <c r="K272" s="506"/>
      <c r="L272" s="506"/>
      <c r="M272" s="461"/>
      <c r="N272" s="460"/>
      <c r="O272" s="460"/>
      <c r="P272" s="460"/>
      <c r="Q272" s="460"/>
      <c r="R272" s="460"/>
      <c r="S272" s="460"/>
      <c r="T272" s="460"/>
      <c r="U272" s="460"/>
      <c r="V272" s="460"/>
      <c r="W272" s="460"/>
      <c r="X272" s="460"/>
      <c r="Y272" s="70"/>
      <c r="Z272" s="70"/>
    </row>
    <row r="273" spans="2:26">
      <c r="B273" s="462" t="s">
        <v>21</v>
      </c>
      <c r="C273" s="1248" t="s">
        <v>710</v>
      </c>
      <c r="D273" s="1248"/>
      <c r="E273" s="1248"/>
      <c r="F273" s="1248"/>
      <c r="G273" s="1248"/>
      <c r="H273" s="1248"/>
      <c r="I273" s="1248"/>
      <c r="J273" s="1248"/>
      <c r="K273" s="1248"/>
      <c r="L273" s="1248"/>
      <c r="M273" s="461"/>
      <c r="N273" s="460"/>
      <c r="O273" s="460"/>
      <c r="P273" s="460"/>
      <c r="Q273" s="460"/>
      <c r="R273" s="460"/>
      <c r="S273" s="460"/>
      <c r="T273" s="460"/>
      <c r="U273" s="460"/>
      <c r="V273" s="460"/>
      <c r="W273" s="460"/>
      <c r="X273" s="460"/>
      <c r="Y273" s="70"/>
      <c r="Z273" s="70"/>
    </row>
    <row r="274" spans="2:26">
      <c r="B274" s="462" t="s">
        <v>21</v>
      </c>
      <c r="C274" s="1248" t="s">
        <v>711</v>
      </c>
      <c r="D274" s="1248"/>
      <c r="E274" s="1248"/>
      <c r="F274" s="1248"/>
      <c r="G274" s="1248"/>
      <c r="H274" s="1248"/>
      <c r="I274" s="1248"/>
      <c r="J274" s="1248"/>
      <c r="K274" s="1248"/>
      <c r="L274" s="1248"/>
      <c r="M274" s="461"/>
      <c r="N274" s="460"/>
      <c r="O274" s="460"/>
      <c r="P274" s="460"/>
      <c r="Q274" s="460"/>
      <c r="R274" s="460"/>
      <c r="S274" s="460"/>
      <c r="T274" s="460"/>
      <c r="U274" s="460"/>
      <c r="V274" s="460"/>
      <c r="W274" s="460"/>
      <c r="X274" s="460"/>
      <c r="Y274" s="70"/>
      <c r="Z274" s="70"/>
    </row>
    <row r="275" spans="2:26">
      <c r="B275" s="460"/>
      <c r="C275" s="463" t="s">
        <v>712</v>
      </c>
      <c r="D275" s="461"/>
      <c r="E275" s="461"/>
      <c r="F275" s="461"/>
      <c r="G275" s="461"/>
      <c r="H275" s="461"/>
      <c r="I275" s="461"/>
      <c r="J275" s="461"/>
      <c r="K275" s="461"/>
      <c r="L275" s="461"/>
      <c r="M275" s="461"/>
      <c r="N275" s="460"/>
      <c r="O275" s="460"/>
      <c r="P275" s="460"/>
      <c r="Q275" s="460"/>
      <c r="R275" s="460"/>
      <c r="S275" s="460"/>
      <c r="T275" s="460"/>
      <c r="U275" s="460"/>
      <c r="V275" s="460"/>
      <c r="W275" s="460"/>
      <c r="X275" s="460"/>
      <c r="Y275" s="70"/>
      <c r="Z275" s="70"/>
    </row>
    <row r="276" spans="2:26">
      <c r="B276" s="460"/>
      <c r="C276" s="461"/>
      <c r="D276" s="461"/>
      <c r="E276" s="461"/>
      <c r="F276" s="461"/>
      <c r="G276" s="461"/>
      <c r="H276" s="461"/>
      <c r="I276" s="461"/>
      <c r="J276" s="461"/>
      <c r="K276" s="461"/>
      <c r="L276" s="461"/>
      <c r="M276" s="461"/>
      <c r="N276" s="460"/>
      <c r="O276" s="460"/>
      <c r="P276" s="460"/>
      <c r="Q276" s="460"/>
      <c r="R276" s="460"/>
      <c r="S276" s="460"/>
      <c r="T276" s="460"/>
      <c r="U276" s="460"/>
      <c r="V276" s="460"/>
      <c r="W276" s="460"/>
      <c r="X276" s="460"/>
      <c r="Y276" s="70"/>
      <c r="Z276" s="70"/>
    </row>
    <row r="277" spans="2:26">
      <c r="B277" s="460"/>
      <c r="C277" s="461"/>
      <c r="D277" s="461"/>
      <c r="E277" s="461"/>
      <c r="F277" s="461"/>
      <c r="G277" s="461"/>
      <c r="H277" s="461"/>
      <c r="I277" s="461"/>
      <c r="J277" s="461"/>
      <c r="K277" s="461"/>
      <c r="L277" s="461"/>
      <c r="M277" s="461"/>
      <c r="N277" s="460"/>
      <c r="O277" s="460"/>
      <c r="P277" s="460"/>
      <c r="Q277" s="460"/>
      <c r="R277" s="460"/>
      <c r="S277" s="460"/>
      <c r="T277" s="460"/>
      <c r="U277" s="460"/>
      <c r="V277" s="460"/>
      <c r="W277" s="460"/>
      <c r="X277" s="460"/>
      <c r="Y277" s="70"/>
      <c r="Z277" s="70"/>
    </row>
    <row r="278" spans="2:26">
      <c r="B278" s="460"/>
      <c r="C278" s="460"/>
      <c r="D278" s="460"/>
      <c r="E278" s="460"/>
      <c r="F278" s="460"/>
      <c r="G278" s="460"/>
      <c r="H278" s="460"/>
      <c r="I278" s="460"/>
      <c r="J278" s="460"/>
      <c r="K278" s="460"/>
      <c r="L278" s="460"/>
      <c r="M278" s="460"/>
      <c r="N278" s="460"/>
      <c r="O278" s="460"/>
      <c r="P278" s="460"/>
      <c r="Q278" s="460"/>
      <c r="R278" s="460"/>
      <c r="S278" s="460"/>
      <c r="T278" s="460"/>
      <c r="U278" s="460"/>
      <c r="V278" s="460"/>
      <c r="W278" s="460"/>
      <c r="X278" s="460"/>
      <c r="Y278" s="70"/>
      <c r="Z278" s="70"/>
    </row>
    <row r="279" spans="2:26" ht="14.25" customHeight="1">
      <c r="B279" s="1252" t="s">
        <v>121</v>
      </c>
      <c r="C279" s="1008" t="s">
        <v>713</v>
      </c>
      <c r="D279" s="1010"/>
      <c r="E279" s="1249" t="s">
        <v>714</v>
      </c>
      <c r="F279" s="1008" t="s">
        <v>715</v>
      </c>
      <c r="G279" s="1010"/>
      <c r="H279" s="1249" t="s">
        <v>716</v>
      </c>
      <c r="I279" s="1249" t="s">
        <v>717</v>
      </c>
      <c r="J279" s="1249" t="s">
        <v>718</v>
      </c>
      <c r="K279" s="1249" t="s">
        <v>719</v>
      </c>
      <c r="L279" s="1008" t="s">
        <v>720</v>
      </c>
      <c r="M279" s="1009"/>
      <c r="N279" s="1009"/>
      <c r="O279" s="1010"/>
      <c r="P279" s="1015" t="s">
        <v>721</v>
      </c>
      <c r="Q279" s="1008" t="s">
        <v>722</v>
      </c>
      <c r="R279" s="1009"/>
      <c r="S279" s="1009"/>
      <c r="T279" s="1010"/>
      <c r="U279" s="1015" t="s">
        <v>723</v>
      </c>
      <c r="V279" s="678" t="s">
        <v>724</v>
      </c>
      <c r="W279" s="1014"/>
      <c r="X279" s="1093" t="s">
        <v>725</v>
      </c>
      <c r="Y279" s="1094"/>
      <c r="Z279" s="77"/>
    </row>
    <row r="280" spans="2:26" ht="14.25" customHeight="1">
      <c r="B280" s="1253"/>
      <c r="C280" s="985"/>
      <c r="D280" s="987"/>
      <c r="E280" s="1250"/>
      <c r="F280" s="985"/>
      <c r="G280" s="987"/>
      <c r="H280" s="1250"/>
      <c r="I280" s="1250"/>
      <c r="J280" s="1250"/>
      <c r="K280" s="1250"/>
      <c r="L280" s="985"/>
      <c r="M280" s="986"/>
      <c r="N280" s="986"/>
      <c r="O280" s="987"/>
      <c r="P280" s="1016"/>
      <c r="Q280" s="985"/>
      <c r="R280" s="986"/>
      <c r="S280" s="986"/>
      <c r="T280" s="987"/>
      <c r="U280" s="1016"/>
      <c r="V280" s="680"/>
      <c r="W280" s="996"/>
      <c r="X280" s="1001"/>
      <c r="Y280" s="1003"/>
      <c r="Z280" s="77"/>
    </row>
    <row r="281" spans="2:26" ht="14.25" customHeight="1">
      <c r="B281" s="1253"/>
      <c r="C281" s="985"/>
      <c r="D281" s="987"/>
      <c r="E281" s="1250"/>
      <c r="F281" s="985"/>
      <c r="G281" s="987"/>
      <c r="H281" s="1250"/>
      <c r="I281" s="1250"/>
      <c r="J281" s="1250"/>
      <c r="K281" s="1250"/>
      <c r="L281" s="988"/>
      <c r="M281" s="989"/>
      <c r="N281" s="989"/>
      <c r="O281" s="990"/>
      <c r="P281" s="1016"/>
      <c r="Q281" s="988"/>
      <c r="R281" s="989"/>
      <c r="S281" s="989"/>
      <c r="T281" s="990"/>
      <c r="U281" s="1016"/>
      <c r="V281" s="680"/>
      <c r="W281" s="996"/>
      <c r="X281" s="1001"/>
      <c r="Y281" s="1003"/>
      <c r="Z281" s="77"/>
    </row>
    <row r="282" spans="2:26" ht="14.25" customHeight="1">
      <c r="B282" s="1253"/>
      <c r="C282" s="985"/>
      <c r="D282" s="987"/>
      <c r="E282" s="1250"/>
      <c r="F282" s="985"/>
      <c r="G282" s="987"/>
      <c r="H282" s="1250"/>
      <c r="I282" s="1250"/>
      <c r="J282" s="1250"/>
      <c r="K282" s="1250"/>
      <c r="L282" s="1153" t="s">
        <v>626</v>
      </c>
      <c r="M282" s="1153" t="s">
        <v>627</v>
      </c>
      <c r="N282" s="1182" t="s">
        <v>102</v>
      </c>
      <c r="O282" s="1153" t="s">
        <v>726</v>
      </c>
      <c r="P282" s="1016"/>
      <c r="Q282" s="1153" t="s">
        <v>626</v>
      </c>
      <c r="R282" s="1153" t="s">
        <v>627</v>
      </c>
      <c r="S282" s="1182" t="s">
        <v>102</v>
      </c>
      <c r="T282" s="1153" t="s">
        <v>726</v>
      </c>
      <c r="U282" s="1016"/>
      <c r="V282" s="680"/>
      <c r="W282" s="996"/>
      <c r="X282" s="1001"/>
      <c r="Y282" s="1003"/>
      <c r="Z282" s="77"/>
    </row>
    <row r="283" spans="2:26">
      <c r="B283" s="1254"/>
      <c r="C283" s="988"/>
      <c r="D283" s="990"/>
      <c r="E283" s="1251"/>
      <c r="F283" s="988"/>
      <c r="G283" s="990"/>
      <c r="H283" s="1251"/>
      <c r="I283" s="1251"/>
      <c r="J283" s="1251"/>
      <c r="K283" s="1251"/>
      <c r="L283" s="1154"/>
      <c r="M283" s="1154"/>
      <c r="N283" s="1183"/>
      <c r="O283" s="1154"/>
      <c r="P283" s="725"/>
      <c r="Q283" s="1154"/>
      <c r="R283" s="1154"/>
      <c r="S283" s="1183"/>
      <c r="T283" s="1154"/>
      <c r="U283" s="725"/>
      <c r="V283" s="682"/>
      <c r="W283" s="997"/>
      <c r="X283" s="1004"/>
      <c r="Y283" s="809"/>
      <c r="Z283" s="77"/>
    </row>
    <row r="284" spans="2:26" ht="30.75" customHeight="1">
      <c r="B284" s="220">
        <v>1</v>
      </c>
      <c r="C284" s="1144"/>
      <c r="D284" s="1145"/>
      <c r="E284" s="59"/>
      <c r="F284" s="1227"/>
      <c r="G284" s="1228"/>
      <c r="H284" s="60"/>
      <c r="I284" s="246"/>
      <c r="J284" s="59"/>
      <c r="K284" s="247"/>
      <c r="L284" s="448"/>
      <c r="M284" s="248">
        <v>0</v>
      </c>
      <c r="N284" s="249">
        <v>0</v>
      </c>
      <c r="O284" s="249">
        <v>0</v>
      </c>
      <c r="P284" s="247"/>
      <c r="Q284" s="448"/>
      <c r="R284" s="248">
        <v>0</v>
      </c>
      <c r="S284" s="249">
        <v>0</v>
      </c>
      <c r="T284" s="249">
        <v>0</v>
      </c>
      <c r="U284" s="247"/>
      <c r="V284" s="1144"/>
      <c r="W284" s="1145"/>
      <c r="X284" s="1144"/>
      <c r="Y284" s="1145"/>
      <c r="Z284" s="77"/>
    </row>
    <row r="285" spans="2:26" ht="30.75" customHeight="1">
      <c r="B285" s="220">
        <v>2</v>
      </c>
      <c r="C285" s="1144"/>
      <c r="D285" s="1145"/>
      <c r="E285" s="59"/>
      <c r="F285" s="1227"/>
      <c r="G285" s="1228"/>
      <c r="H285" s="60"/>
      <c r="I285" s="246"/>
      <c r="J285" s="59"/>
      <c r="K285" s="247"/>
      <c r="L285" s="248"/>
      <c r="M285" s="248">
        <v>0</v>
      </c>
      <c r="N285" s="249">
        <v>0</v>
      </c>
      <c r="O285" s="249">
        <v>0</v>
      </c>
      <c r="P285" s="247"/>
      <c r="Q285" s="248"/>
      <c r="R285" s="248">
        <v>0</v>
      </c>
      <c r="S285" s="249">
        <v>0</v>
      </c>
      <c r="T285" s="249">
        <v>0</v>
      </c>
      <c r="U285" s="247"/>
      <c r="V285" s="1144"/>
      <c r="W285" s="1145"/>
      <c r="X285" s="1144"/>
      <c r="Y285" s="1145"/>
      <c r="Z285" s="77"/>
    </row>
    <row r="286" spans="2:26" ht="30.75" customHeight="1">
      <c r="B286" s="220">
        <v>3</v>
      </c>
      <c r="C286" s="1144"/>
      <c r="D286" s="1145"/>
      <c r="E286" s="59"/>
      <c r="F286" s="1227"/>
      <c r="G286" s="1228"/>
      <c r="H286" s="60"/>
      <c r="I286" s="246"/>
      <c r="J286" s="59"/>
      <c r="K286" s="247"/>
      <c r="L286" s="248"/>
      <c r="M286" s="248">
        <v>0</v>
      </c>
      <c r="N286" s="249">
        <v>0</v>
      </c>
      <c r="O286" s="249">
        <v>0</v>
      </c>
      <c r="P286" s="247"/>
      <c r="Q286" s="248"/>
      <c r="R286" s="248">
        <v>0</v>
      </c>
      <c r="S286" s="249">
        <v>0</v>
      </c>
      <c r="T286" s="249">
        <v>0</v>
      </c>
      <c r="U286" s="247"/>
      <c r="V286" s="1144"/>
      <c r="W286" s="1145"/>
      <c r="X286" s="1144"/>
      <c r="Y286" s="1145"/>
      <c r="Z286" s="77"/>
    </row>
    <row r="287" spans="2:26" ht="30.75" customHeight="1">
      <c r="B287" s="220">
        <v>4</v>
      </c>
      <c r="C287" s="1144"/>
      <c r="D287" s="1145"/>
      <c r="E287" s="59"/>
      <c r="F287" s="1227"/>
      <c r="G287" s="1228"/>
      <c r="H287" s="60"/>
      <c r="I287" s="246"/>
      <c r="J287" s="59"/>
      <c r="K287" s="247"/>
      <c r="L287" s="248"/>
      <c r="M287" s="248">
        <v>0</v>
      </c>
      <c r="N287" s="249">
        <v>0</v>
      </c>
      <c r="O287" s="249">
        <v>0</v>
      </c>
      <c r="P287" s="247"/>
      <c r="Q287" s="248"/>
      <c r="R287" s="248">
        <v>0</v>
      </c>
      <c r="S287" s="249">
        <v>0</v>
      </c>
      <c r="T287" s="249">
        <v>0</v>
      </c>
      <c r="U287" s="247"/>
      <c r="V287" s="1144"/>
      <c r="W287" s="1145"/>
      <c r="X287" s="1144"/>
      <c r="Y287" s="1145"/>
      <c r="Z287" s="77"/>
    </row>
    <row r="288" spans="2:26" ht="30.75" customHeight="1">
      <c r="B288" s="220">
        <v>5</v>
      </c>
      <c r="C288" s="1144"/>
      <c r="D288" s="1145"/>
      <c r="E288" s="59"/>
      <c r="F288" s="1227"/>
      <c r="G288" s="1228"/>
      <c r="H288" s="60"/>
      <c r="I288" s="246"/>
      <c r="J288" s="59"/>
      <c r="K288" s="247"/>
      <c r="L288" s="248"/>
      <c r="M288" s="248">
        <v>0</v>
      </c>
      <c r="N288" s="249">
        <v>0</v>
      </c>
      <c r="O288" s="249">
        <v>0</v>
      </c>
      <c r="P288" s="247"/>
      <c r="Q288" s="248"/>
      <c r="R288" s="248">
        <v>0</v>
      </c>
      <c r="S288" s="249">
        <v>0</v>
      </c>
      <c r="T288" s="249">
        <v>0</v>
      </c>
      <c r="U288" s="247"/>
      <c r="V288" s="1144"/>
      <c r="W288" s="1145"/>
      <c r="X288" s="1144"/>
      <c r="Y288" s="1145"/>
      <c r="Z288" s="77"/>
    </row>
    <row r="289" spans="2:26" ht="30.75" customHeight="1">
      <c r="B289" s="220">
        <v>6</v>
      </c>
      <c r="C289" s="1144"/>
      <c r="D289" s="1145"/>
      <c r="E289" s="59"/>
      <c r="F289" s="1227"/>
      <c r="G289" s="1228"/>
      <c r="H289" s="60"/>
      <c r="I289" s="246"/>
      <c r="J289" s="59"/>
      <c r="K289" s="247"/>
      <c r="L289" s="248"/>
      <c r="M289" s="248">
        <v>0</v>
      </c>
      <c r="N289" s="249">
        <v>0</v>
      </c>
      <c r="O289" s="249">
        <v>0</v>
      </c>
      <c r="P289" s="247"/>
      <c r="Q289" s="248"/>
      <c r="R289" s="248">
        <v>0</v>
      </c>
      <c r="S289" s="249">
        <v>0</v>
      </c>
      <c r="T289" s="249">
        <v>0</v>
      </c>
      <c r="U289" s="247"/>
      <c r="V289" s="1144"/>
      <c r="W289" s="1145"/>
      <c r="X289" s="1144"/>
      <c r="Y289" s="1145"/>
      <c r="Z289" s="77"/>
    </row>
    <row r="290" spans="2:26" ht="30.75" customHeight="1">
      <c r="B290" s="220">
        <v>7</v>
      </c>
      <c r="C290" s="1144"/>
      <c r="D290" s="1145"/>
      <c r="E290" s="59"/>
      <c r="F290" s="1227"/>
      <c r="G290" s="1228"/>
      <c r="H290" s="60"/>
      <c r="I290" s="246"/>
      <c r="J290" s="59"/>
      <c r="K290" s="247"/>
      <c r="L290" s="248"/>
      <c r="M290" s="248">
        <v>0</v>
      </c>
      <c r="N290" s="249">
        <v>0</v>
      </c>
      <c r="O290" s="249">
        <v>0</v>
      </c>
      <c r="P290" s="247"/>
      <c r="Q290" s="248"/>
      <c r="R290" s="248">
        <v>0</v>
      </c>
      <c r="S290" s="249">
        <v>0</v>
      </c>
      <c r="T290" s="249">
        <v>0</v>
      </c>
      <c r="U290" s="247"/>
      <c r="V290" s="1144"/>
      <c r="W290" s="1145"/>
      <c r="X290" s="1144"/>
      <c r="Y290" s="1145"/>
      <c r="Z290" s="77"/>
    </row>
    <row r="291" spans="2:26" ht="30.75" customHeight="1">
      <c r="B291" s="220">
        <v>8</v>
      </c>
      <c r="C291" s="1144"/>
      <c r="D291" s="1145"/>
      <c r="E291" s="59"/>
      <c r="F291" s="1227"/>
      <c r="G291" s="1228"/>
      <c r="H291" s="60"/>
      <c r="I291" s="246"/>
      <c r="J291" s="59"/>
      <c r="K291" s="247"/>
      <c r="L291" s="248"/>
      <c r="M291" s="248">
        <v>0</v>
      </c>
      <c r="N291" s="249">
        <v>0</v>
      </c>
      <c r="O291" s="249">
        <v>0</v>
      </c>
      <c r="P291" s="247"/>
      <c r="Q291" s="248"/>
      <c r="R291" s="248">
        <v>0</v>
      </c>
      <c r="S291" s="249">
        <v>0</v>
      </c>
      <c r="T291" s="249">
        <v>0</v>
      </c>
      <c r="U291" s="247"/>
      <c r="V291" s="1144"/>
      <c r="W291" s="1145"/>
      <c r="X291" s="1144"/>
      <c r="Y291" s="1145"/>
      <c r="Z291" s="77"/>
    </row>
    <row r="292" spans="2:26" ht="30.75" customHeight="1">
      <c r="B292" s="220">
        <v>9</v>
      </c>
      <c r="C292" s="1144"/>
      <c r="D292" s="1145"/>
      <c r="E292" s="59"/>
      <c r="F292" s="1227"/>
      <c r="G292" s="1228"/>
      <c r="H292" s="60"/>
      <c r="I292" s="246"/>
      <c r="J292" s="59"/>
      <c r="K292" s="247"/>
      <c r="L292" s="248"/>
      <c r="M292" s="248">
        <v>0</v>
      </c>
      <c r="N292" s="249">
        <v>0</v>
      </c>
      <c r="O292" s="249">
        <v>0</v>
      </c>
      <c r="P292" s="247"/>
      <c r="Q292" s="248"/>
      <c r="R292" s="248">
        <v>0</v>
      </c>
      <c r="S292" s="249">
        <v>0</v>
      </c>
      <c r="T292" s="249">
        <v>0</v>
      </c>
      <c r="U292" s="247"/>
      <c r="V292" s="1144"/>
      <c r="W292" s="1145"/>
      <c r="X292" s="1144"/>
      <c r="Y292" s="1145"/>
      <c r="Z292" s="77"/>
    </row>
    <row r="293" spans="2:26" ht="30.75" customHeight="1">
      <c r="B293" s="220">
        <v>10</v>
      </c>
      <c r="C293" s="1144"/>
      <c r="D293" s="1145"/>
      <c r="E293" s="59"/>
      <c r="F293" s="1227"/>
      <c r="G293" s="1228"/>
      <c r="H293" s="60"/>
      <c r="I293" s="246"/>
      <c r="J293" s="59"/>
      <c r="K293" s="247"/>
      <c r="L293" s="248"/>
      <c r="M293" s="248">
        <v>0</v>
      </c>
      <c r="N293" s="249">
        <v>0</v>
      </c>
      <c r="O293" s="249">
        <v>0</v>
      </c>
      <c r="P293" s="247"/>
      <c r="Q293" s="248"/>
      <c r="R293" s="248">
        <v>0</v>
      </c>
      <c r="S293" s="249">
        <v>0</v>
      </c>
      <c r="T293" s="249">
        <v>0</v>
      </c>
      <c r="U293" s="247"/>
      <c r="V293" s="1144"/>
      <c r="W293" s="1145"/>
      <c r="X293" s="1144"/>
      <c r="Y293" s="1145"/>
      <c r="Z293" s="77"/>
    </row>
    <row r="294" spans="2:26" ht="30.75" customHeight="1">
      <c r="B294" s="220">
        <v>11</v>
      </c>
      <c r="C294" s="1144"/>
      <c r="D294" s="1145"/>
      <c r="E294" s="59"/>
      <c r="F294" s="1227"/>
      <c r="G294" s="1228"/>
      <c r="H294" s="60"/>
      <c r="I294" s="246"/>
      <c r="J294" s="59"/>
      <c r="K294" s="247"/>
      <c r="L294" s="248"/>
      <c r="M294" s="248">
        <v>0</v>
      </c>
      <c r="N294" s="249">
        <v>0</v>
      </c>
      <c r="O294" s="249">
        <v>0</v>
      </c>
      <c r="P294" s="247"/>
      <c r="Q294" s="248"/>
      <c r="R294" s="248">
        <v>0</v>
      </c>
      <c r="S294" s="249">
        <v>0</v>
      </c>
      <c r="T294" s="249">
        <v>0</v>
      </c>
      <c r="U294" s="247"/>
      <c r="V294" s="1144"/>
      <c r="W294" s="1145"/>
      <c r="X294" s="1144"/>
      <c r="Y294" s="1145"/>
      <c r="Z294" s="77"/>
    </row>
    <row r="295" spans="2:26" ht="30.75" customHeight="1">
      <c r="B295" s="220">
        <v>12</v>
      </c>
      <c r="C295" s="1144"/>
      <c r="D295" s="1145"/>
      <c r="E295" s="59"/>
      <c r="F295" s="1227"/>
      <c r="G295" s="1228"/>
      <c r="H295" s="60"/>
      <c r="I295" s="246"/>
      <c r="J295" s="59"/>
      <c r="K295" s="247"/>
      <c r="L295" s="248"/>
      <c r="M295" s="248">
        <v>0</v>
      </c>
      <c r="N295" s="249">
        <v>0</v>
      </c>
      <c r="O295" s="249">
        <v>0</v>
      </c>
      <c r="P295" s="247"/>
      <c r="Q295" s="248"/>
      <c r="R295" s="248">
        <v>0</v>
      </c>
      <c r="S295" s="249">
        <v>0</v>
      </c>
      <c r="T295" s="249">
        <v>0</v>
      </c>
      <c r="U295" s="247"/>
      <c r="V295" s="1144"/>
      <c r="W295" s="1145"/>
      <c r="X295" s="1144"/>
      <c r="Y295" s="1145"/>
      <c r="Z295" s="77"/>
    </row>
    <row r="296" spans="2:26" ht="30.75" customHeight="1">
      <c r="B296" s="220">
        <v>13</v>
      </c>
      <c r="C296" s="1144"/>
      <c r="D296" s="1145"/>
      <c r="E296" s="59"/>
      <c r="F296" s="1227"/>
      <c r="G296" s="1228"/>
      <c r="H296" s="60"/>
      <c r="I296" s="246"/>
      <c r="J296" s="59"/>
      <c r="K296" s="247"/>
      <c r="L296" s="248"/>
      <c r="M296" s="248">
        <v>0</v>
      </c>
      <c r="N296" s="249">
        <v>0</v>
      </c>
      <c r="O296" s="249">
        <v>0</v>
      </c>
      <c r="P296" s="247"/>
      <c r="Q296" s="248"/>
      <c r="R296" s="248">
        <v>0</v>
      </c>
      <c r="S296" s="249">
        <v>0</v>
      </c>
      <c r="T296" s="249">
        <v>0</v>
      </c>
      <c r="U296" s="247"/>
      <c r="V296" s="1144"/>
      <c r="W296" s="1145"/>
      <c r="X296" s="1144"/>
      <c r="Y296" s="1145"/>
      <c r="Z296" s="77"/>
    </row>
    <row r="297" spans="2:26" ht="30.75" customHeight="1">
      <c r="B297" s="220">
        <v>14</v>
      </c>
      <c r="C297" s="1144"/>
      <c r="D297" s="1145"/>
      <c r="E297" s="59"/>
      <c r="F297" s="1227"/>
      <c r="G297" s="1228"/>
      <c r="H297" s="60"/>
      <c r="I297" s="246"/>
      <c r="J297" s="59"/>
      <c r="K297" s="247"/>
      <c r="L297" s="248"/>
      <c r="M297" s="248">
        <v>0</v>
      </c>
      <c r="N297" s="249">
        <v>0</v>
      </c>
      <c r="O297" s="249">
        <v>0</v>
      </c>
      <c r="P297" s="247"/>
      <c r="Q297" s="248"/>
      <c r="R297" s="248">
        <v>0</v>
      </c>
      <c r="S297" s="249">
        <v>0</v>
      </c>
      <c r="T297" s="249">
        <v>0</v>
      </c>
      <c r="U297" s="247"/>
      <c r="V297" s="1144"/>
      <c r="W297" s="1145"/>
      <c r="X297" s="1144"/>
      <c r="Y297" s="1145"/>
      <c r="Z297" s="77"/>
    </row>
    <row r="298" spans="2:26" ht="30.75" customHeight="1">
      <c r="B298" s="220">
        <v>15</v>
      </c>
      <c r="C298" s="1144"/>
      <c r="D298" s="1145"/>
      <c r="E298" s="59"/>
      <c r="F298" s="1227"/>
      <c r="G298" s="1228"/>
      <c r="H298" s="60"/>
      <c r="I298" s="246"/>
      <c r="J298" s="59"/>
      <c r="K298" s="247"/>
      <c r="L298" s="248"/>
      <c r="M298" s="248">
        <v>0</v>
      </c>
      <c r="N298" s="249">
        <v>0</v>
      </c>
      <c r="O298" s="249">
        <v>0</v>
      </c>
      <c r="P298" s="247"/>
      <c r="Q298" s="248"/>
      <c r="R298" s="248">
        <v>0</v>
      </c>
      <c r="S298" s="249">
        <v>0</v>
      </c>
      <c r="T298" s="249">
        <v>0</v>
      </c>
      <c r="U298" s="247"/>
      <c r="V298" s="1144"/>
      <c r="W298" s="1145"/>
      <c r="X298" s="1144"/>
      <c r="Y298" s="1145"/>
      <c r="Z298" s="77"/>
    </row>
    <row r="299" spans="2:26" ht="30.75" customHeight="1">
      <c r="B299" s="220">
        <v>16</v>
      </c>
      <c r="C299" s="1144"/>
      <c r="D299" s="1145"/>
      <c r="E299" s="59"/>
      <c r="F299" s="1227"/>
      <c r="G299" s="1228"/>
      <c r="H299" s="60"/>
      <c r="I299" s="246"/>
      <c r="J299" s="59"/>
      <c r="K299" s="247"/>
      <c r="L299" s="248"/>
      <c r="M299" s="248">
        <v>0</v>
      </c>
      <c r="N299" s="249">
        <v>0</v>
      </c>
      <c r="O299" s="249">
        <v>0</v>
      </c>
      <c r="P299" s="247"/>
      <c r="Q299" s="248"/>
      <c r="R299" s="248">
        <v>0</v>
      </c>
      <c r="S299" s="249">
        <v>0</v>
      </c>
      <c r="T299" s="249">
        <v>0</v>
      </c>
      <c r="U299" s="247"/>
      <c r="V299" s="1144"/>
      <c r="W299" s="1145"/>
      <c r="X299" s="1144"/>
      <c r="Y299" s="1145"/>
      <c r="Z299" s="77"/>
    </row>
    <row r="300" spans="2:26" ht="30.75" customHeight="1">
      <c r="B300" s="220">
        <v>17</v>
      </c>
      <c r="C300" s="1144"/>
      <c r="D300" s="1145"/>
      <c r="E300" s="59"/>
      <c r="F300" s="1227"/>
      <c r="G300" s="1228"/>
      <c r="H300" s="60"/>
      <c r="I300" s="246"/>
      <c r="J300" s="59"/>
      <c r="K300" s="247"/>
      <c r="L300" s="248"/>
      <c r="M300" s="248">
        <v>0</v>
      </c>
      <c r="N300" s="249">
        <v>0</v>
      </c>
      <c r="O300" s="249">
        <v>0</v>
      </c>
      <c r="P300" s="247"/>
      <c r="Q300" s="248"/>
      <c r="R300" s="248">
        <v>0</v>
      </c>
      <c r="S300" s="249">
        <v>0</v>
      </c>
      <c r="T300" s="249">
        <v>0</v>
      </c>
      <c r="U300" s="247"/>
      <c r="V300" s="1144"/>
      <c r="W300" s="1145"/>
      <c r="X300" s="1144"/>
      <c r="Y300" s="1145"/>
      <c r="Z300" s="77"/>
    </row>
    <row r="301" spans="2:26" ht="30.75" customHeight="1">
      <c r="B301" s="220">
        <v>18</v>
      </c>
      <c r="C301" s="1144"/>
      <c r="D301" s="1145"/>
      <c r="E301" s="59"/>
      <c r="F301" s="1227"/>
      <c r="G301" s="1228"/>
      <c r="H301" s="60"/>
      <c r="I301" s="246"/>
      <c r="J301" s="59"/>
      <c r="K301" s="247"/>
      <c r="L301" s="248"/>
      <c r="M301" s="248">
        <v>0</v>
      </c>
      <c r="N301" s="249">
        <v>0</v>
      </c>
      <c r="O301" s="249">
        <v>0</v>
      </c>
      <c r="P301" s="247"/>
      <c r="Q301" s="248"/>
      <c r="R301" s="248">
        <v>0</v>
      </c>
      <c r="S301" s="249">
        <v>0</v>
      </c>
      <c r="T301" s="249">
        <v>0</v>
      </c>
      <c r="U301" s="247"/>
      <c r="V301" s="1144"/>
      <c r="W301" s="1145"/>
      <c r="X301" s="1144"/>
      <c r="Y301" s="1145"/>
      <c r="Z301" s="77"/>
    </row>
    <row r="302" spans="2:26" ht="30.75" customHeight="1">
      <c r="B302" s="220">
        <v>19</v>
      </c>
      <c r="C302" s="1144"/>
      <c r="D302" s="1145"/>
      <c r="E302" s="59"/>
      <c r="F302" s="1227"/>
      <c r="G302" s="1228"/>
      <c r="H302" s="60"/>
      <c r="I302" s="246"/>
      <c r="J302" s="59"/>
      <c r="K302" s="247"/>
      <c r="L302" s="248"/>
      <c r="M302" s="248">
        <v>0</v>
      </c>
      <c r="N302" s="249">
        <v>0</v>
      </c>
      <c r="O302" s="249">
        <v>0</v>
      </c>
      <c r="P302" s="247"/>
      <c r="Q302" s="248"/>
      <c r="R302" s="248">
        <v>0</v>
      </c>
      <c r="S302" s="249">
        <v>0</v>
      </c>
      <c r="T302" s="249">
        <v>0</v>
      </c>
      <c r="U302" s="247"/>
      <c r="V302" s="1144"/>
      <c r="W302" s="1145"/>
      <c r="X302" s="1144"/>
      <c r="Y302" s="1145"/>
      <c r="Z302" s="77"/>
    </row>
    <row r="303" spans="2:26" ht="30.75" customHeight="1">
      <c r="B303" s="220">
        <v>20</v>
      </c>
      <c r="C303" s="1144"/>
      <c r="D303" s="1145"/>
      <c r="E303" s="59"/>
      <c r="F303" s="1227"/>
      <c r="G303" s="1228"/>
      <c r="H303" s="60"/>
      <c r="I303" s="246"/>
      <c r="J303" s="59"/>
      <c r="K303" s="247"/>
      <c r="L303" s="248"/>
      <c r="M303" s="248">
        <v>0</v>
      </c>
      <c r="N303" s="249">
        <v>0</v>
      </c>
      <c r="O303" s="249">
        <v>0</v>
      </c>
      <c r="P303" s="247"/>
      <c r="Q303" s="248"/>
      <c r="R303" s="248">
        <v>0</v>
      </c>
      <c r="S303" s="249">
        <v>0</v>
      </c>
      <c r="T303" s="249">
        <v>0</v>
      </c>
      <c r="U303" s="247"/>
      <c r="V303" s="1144"/>
      <c r="W303" s="1145"/>
      <c r="X303" s="1144"/>
      <c r="Y303" s="1145"/>
      <c r="Z303" s="77"/>
    </row>
    <row r="304" spans="2:26" ht="30.75" customHeight="1">
      <c r="B304" s="220">
        <v>21</v>
      </c>
      <c r="C304" s="1144"/>
      <c r="D304" s="1145"/>
      <c r="E304" s="59"/>
      <c r="F304" s="1227"/>
      <c r="G304" s="1228"/>
      <c r="H304" s="60"/>
      <c r="I304" s="246"/>
      <c r="J304" s="59"/>
      <c r="K304" s="247"/>
      <c r="L304" s="248"/>
      <c r="M304" s="248">
        <v>0</v>
      </c>
      <c r="N304" s="249">
        <v>0</v>
      </c>
      <c r="O304" s="249">
        <v>0</v>
      </c>
      <c r="P304" s="247"/>
      <c r="Q304" s="248"/>
      <c r="R304" s="248">
        <v>0</v>
      </c>
      <c r="S304" s="249">
        <v>0</v>
      </c>
      <c r="T304" s="249">
        <v>0</v>
      </c>
      <c r="U304" s="247"/>
      <c r="V304" s="1144"/>
      <c r="W304" s="1145"/>
      <c r="X304" s="1144"/>
      <c r="Y304" s="1145"/>
      <c r="Z304" s="77"/>
    </row>
    <row r="305" spans="1:26" ht="30.75" customHeight="1">
      <c r="A305" s="50"/>
      <c r="B305" s="220">
        <v>22</v>
      </c>
      <c r="C305" s="1144"/>
      <c r="D305" s="1145"/>
      <c r="E305" s="59"/>
      <c r="F305" s="1227"/>
      <c r="G305" s="1228"/>
      <c r="H305" s="60"/>
      <c r="I305" s="246"/>
      <c r="J305" s="59"/>
      <c r="K305" s="247"/>
      <c r="L305" s="248"/>
      <c r="M305" s="248">
        <v>0</v>
      </c>
      <c r="N305" s="249">
        <v>0</v>
      </c>
      <c r="O305" s="249">
        <v>0</v>
      </c>
      <c r="P305" s="247"/>
      <c r="Q305" s="248"/>
      <c r="R305" s="248">
        <v>0</v>
      </c>
      <c r="S305" s="249">
        <v>0</v>
      </c>
      <c r="T305" s="249">
        <v>0</v>
      </c>
      <c r="U305" s="247"/>
      <c r="V305" s="1144"/>
      <c r="W305" s="1145"/>
      <c r="X305" s="1144"/>
      <c r="Y305" s="1145"/>
      <c r="Z305" s="77"/>
    </row>
    <row r="306" spans="1:26" ht="30.75" customHeight="1">
      <c r="A306" s="50"/>
      <c r="B306" s="220">
        <v>23</v>
      </c>
      <c r="C306" s="1144"/>
      <c r="D306" s="1145"/>
      <c r="E306" s="59"/>
      <c r="F306" s="1227"/>
      <c r="G306" s="1228"/>
      <c r="H306" s="60"/>
      <c r="I306" s="246"/>
      <c r="J306" s="59"/>
      <c r="K306" s="247"/>
      <c r="L306" s="248"/>
      <c r="M306" s="248">
        <v>0</v>
      </c>
      <c r="N306" s="249">
        <v>0</v>
      </c>
      <c r="O306" s="249">
        <v>0</v>
      </c>
      <c r="P306" s="247"/>
      <c r="Q306" s="248"/>
      <c r="R306" s="248">
        <v>0</v>
      </c>
      <c r="S306" s="249">
        <v>0</v>
      </c>
      <c r="T306" s="249">
        <v>0</v>
      </c>
      <c r="U306" s="247"/>
      <c r="V306" s="1144"/>
      <c r="W306" s="1145"/>
      <c r="X306" s="1144"/>
      <c r="Y306" s="1145"/>
      <c r="Z306" s="77"/>
    </row>
    <row r="307" spans="1:26" ht="30.75" customHeight="1">
      <c r="A307" s="50"/>
      <c r="B307" s="220">
        <v>24</v>
      </c>
      <c r="C307" s="1144"/>
      <c r="D307" s="1145"/>
      <c r="E307" s="59"/>
      <c r="F307" s="1227"/>
      <c r="G307" s="1228"/>
      <c r="H307" s="60"/>
      <c r="I307" s="246"/>
      <c r="J307" s="59"/>
      <c r="K307" s="247"/>
      <c r="L307" s="248"/>
      <c r="M307" s="248">
        <v>0</v>
      </c>
      <c r="N307" s="249">
        <v>0</v>
      </c>
      <c r="O307" s="249">
        <v>0</v>
      </c>
      <c r="P307" s="247"/>
      <c r="Q307" s="248"/>
      <c r="R307" s="248">
        <v>0</v>
      </c>
      <c r="S307" s="249">
        <v>0</v>
      </c>
      <c r="T307" s="249">
        <v>0</v>
      </c>
      <c r="U307" s="247"/>
      <c r="V307" s="1144"/>
      <c r="W307" s="1145"/>
      <c r="X307" s="1144"/>
      <c r="Y307" s="1145"/>
      <c r="Z307" s="77"/>
    </row>
    <row r="308" spans="1:26" ht="30.75" customHeight="1">
      <c r="A308" s="50"/>
      <c r="B308" s="220">
        <v>25</v>
      </c>
      <c r="C308" s="1144"/>
      <c r="D308" s="1145"/>
      <c r="E308" s="59"/>
      <c r="F308" s="1227"/>
      <c r="G308" s="1228"/>
      <c r="H308" s="60"/>
      <c r="I308" s="246"/>
      <c r="J308" s="59"/>
      <c r="K308" s="247"/>
      <c r="L308" s="248"/>
      <c r="M308" s="248">
        <v>0</v>
      </c>
      <c r="N308" s="249">
        <v>0</v>
      </c>
      <c r="O308" s="249">
        <v>0</v>
      </c>
      <c r="P308" s="247"/>
      <c r="Q308" s="248"/>
      <c r="R308" s="248">
        <v>0</v>
      </c>
      <c r="S308" s="249">
        <v>0</v>
      </c>
      <c r="T308" s="249">
        <v>0</v>
      </c>
      <c r="U308" s="247"/>
      <c r="V308" s="1144"/>
      <c r="W308" s="1145"/>
      <c r="X308" s="1144"/>
      <c r="Y308" s="1145"/>
      <c r="Z308" s="77"/>
    </row>
    <row r="309" spans="1:26" ht="30.75" customHeight="1">
      <c r="A309" s="50"/>
      <c r="B309" s="220">
        <v>26</v>
      </c>
      <c r="C309" s="1144"/>
      <c r="D309" s="1145"/>
      <c r="E309" s="59"/>
      <c r="F309" s="1227"/>
      <c r="G309" s="1228"/>
      <c r="H309" s="60"/>
      <c r="I309" s="246"/>
      <c r="J309" s="59"/>
      <c r="K309" s="247"/>
      <c r="L309" s="248"/>
      <c r="M309" s="248">
        <v>0</v>
      </c>
      <c r="N309" s="249">
        <v>0</v>
      </c>
      <c r="O309" s="249">
        <v>0</v>
      </c>
      <c r="P309" s="247"/>
      <c r="Q309" s="248"/>
      <c r="R309" s="248">
        <v>0</v>
      </c>
      <c r="S309" s="249">
        <v>0</v>
      </c>
      <c r="T309" s="249">
        <v>0</v>
      </c>
      <c r="U309" s="247"/>
      <c r="V309" s="1144"/>
      <c r="W309" s="1145"/>
      <c r="X309" s="1144"/>
      <c r="Y309" s="1145"/>
      <c r="Z309" s="77"/>
    </row>
    <row r="310" spans="1:26" ht="30.75" customHeight="1">
      <c r="A310" s="50"/>
      <c r="B310" s="220">
        <v>27</v>
      </c>
      <c r="C310" s="1144"/>
      <c r="D310" s="1145"/>
      <c r="E310" s="59"/>
      <c r="F310" s="1227"/>
      <c r="G310" s="1228"/>
      <c r="H310" s="60"/>
      <c r="I310" s="246"/>
      <c r="J310" s="59"/>
      <c r="K310" s="247"/>
      <c r="L310" s="248"/>
      <c r="M310" s="248">
        <v>0</v>
      </c>
      <c r="N310" s="249">
        <v>0</v>
      </c>
      <c r="O310" s="249">
        <v>0</v>
      </c>
      <c r="P310" s="247"/>
      <c r="Q310" s="248"/>
      <c r="R310" s="248">
        <v>0</v>
      </c>
      <c r="S310" s="249">
        <v>0</v>
      </c>
      <c r="T310" s="249">
        <v>0</v>
      </c>
      <c r="U310" s="247"/>
      <c r="V310" s="1144"/>
      <c r="W310" s="1145"/>
      <c r="X310" s="1144"/>
      <c r="Y310" s="1145"/>
      <c r="Z310" s="77"/>
    </row>
    <row r="311" spans="1:26" ht="30.75" customHeight="1">
      <c r="A311" s="50"/>
      <c r="B311" s="220">
        <v>28</v>
      </c>
      <c r="C311" s="1144"/>
      <c r="D311" s="1145"/>
      <c r="E311" s="59"/>
      <c r="F311" s="1227"/>
      <c r="G311" s="1228"/>
      <c r="H311" s="60"/>
      <c r="I311" s="246"/>
      <c r="J311" s="59"/>
      <c r="K311" s="247"/>
      <c r="L311" s="248"/>
      <c r="M311" s="248">
        <v>0</v>
      </c>
      <c r="N311" s="249">
        <v>0</v>
      </c>
      <c r="O311" s="249">
        <v>0</v>
      </c>
      <c r="P311" s="247"/>
      <c r="Q311" s="248"/>
      <c r="R311" s="248">
        <v>0</v>
      </c>
      <c r="S311" s="249">
        <v>0</v>
      </c>
      <c r="T311" s="249">
        <v>0</v>
      </c>
      <c r="U311" s="247"/>
      <c r="V311" s="1144"/>
      <c r="W311" s="1145"/>
      <c r="X311" s="1144"/>
      <c r="Y311" s="1145"/>
      <c r="Z311" s="77"/>
    </row>
    <row r="312" spans="1:26" ht="30.75" customHeight="1">
      <c r="A312" s="50"/>
      <c r="B312" s="220">
        <v>29</v>
      </c>
      <c r="C312" s="1144"/>
      <c r="D312" s="1145"/>
      <c r="E312" s="59"/>
      <c r="F312" s="1227"/>
      <c r="G312" s="1228"/>
      <c r="H312" s="60"/>
      <c r="I312" s="246"/>
      <c r="J312" s="59"/>
      <c r="K312" s="247"/>
      <c r="L312" s="248"/>
      <c r="M312" s="248">
        <v>0</v>
      </c>
      <c r="N312" s="249">
        <v>0</v>
      </c>
      <c r="O312" s="249">
        <v>0</v>
      </c>
      <c r="P312" s="247"/>
      <c r="Q312" s="248"/>
      <c r="R312" s="248">
        <v>0</v>
      </c>
      <c r="S312" s="249">
        <v>0</v>
      </c>
      <c r="T312" s="249">
        <v>0</v>
      </c>
      <c r="U312" s="247"/>
      <c r="V312" s="1144"/>
      <c r="W312" s="1145"/>
      <c r="X312" s="1144"/>
      <c r="Y312" s="1145"/>
      <c r="Z312" s="77"/>
    </row>
    <row r="313" spans="1:26" ht="30.75" customHeight="1">
      <c r="A313" s="50"/>
      <c r="B313" s="220">
        <v>30</v>
      </c>
      <c r="C313" s="1144"/>
      <c r="D313" s="1145"/>
      <c r="E313" s="59"/>
      <c r="F313" s="1227"/>
      <c r="G313" s="1228"/>
      <c r="H313" s="60"/>
      <c r="I313" s="246"/>
      <c r="J313" s="59"/>
      <c r="K313" s="247"/>
      <c r="L313" s="248"/>
      <c r="M313" s="248">
        <v>0</v>
      </c>
      <c r="N313" s="249">
        <v>0</v>
      </c>
      <c r="O313" s="249">
        <v>0</v>
      </c>
      <c r="P313" s="247"/>
      <c r="Q313" s="248"/>
      <c r="R313" s="248">
        <v>0</v>
      </c>
      <c r="S313" s="249">
        <v>0</v>
      </c>
      <c r="T313" s="249">
        <v>0</v>
      </c>
      <c r="U313" s="247"/>
      <c r="V313" s="1144"/>
      <c r="W313" s="1145"/>
      <c r="X313" s="1144"/>
      <c r="Y313" s="1145"/>
      <c r="Z313" s="77"/>
    </row>
    <row r="314" spans="1:26" ht="30.75" customHeight="1">
      <c r="A314" s="50"/>
      <c r="B314" s="251" t="s">
        <v>727</v>
      </c>
      <c r="C314" s="1144"/>
      <c r="D314" s="1145"/>
      <c r="E314" s="59"/>
      <c r="F314" s="1227"/>
      <c r="G314" s="1228"/>
      <c r="H314" s="60"/>
      <c r="I314" s="246"/>
      <c r="J314" s="59"/>
      <c r="K314" s="247"/>
      <c r="L314" s="248"/>
      <c r="M314" s="248">
        <v>0</v>
      </c>
      <c r="N314" s="249">
        <v>0</v>
      </c>
      <c r="O314" s="249">
        <v>0</v>
      </c>
      <c r="P314" s="247"/>
      <c r="Q314" s="248"/>
      <c r="R314" s="248">
        <v>0</v>
      </c>
      <c r="S314" s="249">
        <v>0</v>
      </c>
      <c r="T314" s="249">
        <v>0</v>
      </c>
      <c r="U314" s="247"/>
      <c r="V314" s="1144"/>
      <c r="W314" s="1145"/>
      <c r="X314" s="1144"/>
      <c r="Y314" s="1145"/>
      <c r="Z314" s="77"/>
    </row>
    <row r="315" spans="1:26" ht="30.75" customHeight="1">
      <c r="A315" s="50"/>
      <c r="B315" s="220">
        <v>100</v>
      </c>
      <c r="C315" s="1144"/>
      <c r="D315" s="1145"/>
      <c r="E315" s="59"/>
      <c r="F315" s="1227"/>
      <c r="G315" s="1228"/>
      <c r="H315" s="60"/>
      <c r="I315" s="246"/>
      <c r="J315" s="59"/>
      <c r="K315" s="247"/>
      <c r="L315" s="248"/>
      <c r="M315" s="248">
        <v>0</v>
      </c>
      <c r="N315" s="249">
        <v>0</v>
      </c>
      <c r="O315" s="249">
        <v>0</v>
      </c>
      <c r="P315" s="247"/>
      <c r="Q315" s="248"/>
      <c r="R315" s="248">
        <v>0</v>
      </c>
      <c r="S315" s="249">
        <v>0</v>
      </c>
      <c r="T315" s="249">
        <v>0</v>
      </c>
      <c r="U315" s="247"/>
      <c r="V315" s="1144"/>
      <c r="W315" s="1145"/>
      <c r="X315" s="1144"/>
      <c r="Y315" s="1145"/>
      <c r="Z315" s="77"/>
    </row>
    <row r="316" spans="1:26" ht="14.2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4.2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row>
    <row r="318" spans="1:26" ht="14.2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row>
    <row r="319" spans="1:26" ht="14.2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row>
    <row r="320" spans="1:26" ht="14.2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row>
    <row r="321" s="77" customFormat="1" ht="14.25" customHeight="1"/>
    <row r="322" s="77" customFormat="1" ht="14.25" customHeight="1"/>
    <row r="323" s="77" customFormat="1" ht="14.25" customHeight="1"/>
    <row r="324" s="77" customFormat="1" ht="14.25" customHeight="1"/>
    <row r="325" s="77" customFormat="1" ht="14.25" customHeight="1"/>
    <row r="326" s="77" customFormat="1" ht="14.25" customHeight="1"/>
    <row r="327" s="77" customFormat="1" ht="14.25" customHeight="1"/>
    <row r="328" s="77" customFormat="1" ht="14.25" customHeight="1"/>
    <row r="329" s="77" customFormat="1" ht="14.25" customHeight="1"/>
    <row r="330" s="77" customFormat="1" ht="14.25" customHeight="1"/>
    <row r="331" s="77" customFormat="1" ht="14.25" customHeight="1"/>
    <row r="332" s="77" customFormat="1" ht="14.25" customHeight="1"/>
    <row r="333" s="77" customFormat="1" ht="14.25" customHeight="1"/>
    <row r="334" s="77" customFormat="1" ht="14.25" customHeight="1"/>
    <row r="335" s="77" customFormat="1" ht="14.25" customHeight="1"/>
    <row r="336" s="77" customFormat="1" ht="14.25" customHeight="1"/>
    <row r="337" s="77" customFormat="1" ht="14.25" customHeight="1"/>
    <row r="338" s="77" customFormat="1" ht="14.25" customHeight="1"/>
    <row r="339" s="77" customFormat="1" ht="14.25" customHeight="1"/>
    <row r="340" s="77" customFormat="1" ht="14.25" customHeight="1"/>
    <row r="341" s="77" customFormat="1" ht="14.25" customHeight="1"/>
    <row r="342" s="77" customFormat="1" ht="14.25" customHeight="1"/>
    <row r="343" s="77" customFormat="1" ht="14.25" customHeight="1"/>
    <row r="344" s="77" customFormat="1" ht="14.25" customHeight="1"/>
    <row r="345" s="77" customFormat="1" ht="14.25" customHeight="1"/>
    <row r="346" s="77" customFormat="1" ht="14.25" customHeight="1"/>
    <row r="347" s="77" customFormat="1" ht="14.25" customHeight="1"/>
    <row r="348" s="77" customFormat="1" ht="14.25" customHeight="1"/>
    <row r="349" s="77" customFormat="1" ht="14.25" customHeight="1"/>
    <row r="350" s="77" customFormat="1" ht="14.25" customHeight="1"/>
    <row r="351" s="77" customFormat="1" ht="14.25" customHeight="1"/>
    <row r="352" s="77" customFormat="1" ht="14.25" customHeight="1"/>
    <row r="353" s="77" customFormat="1" ht="14.25" customHeight="1"/>
    <row r="354" s="77" customFormat="1" ht="14.25" customHeight="1"/>
    <row r="355" s="77" customFormat="1" ht="14.25" customHeight="1"/>
    <row r="356" s="77" customFormat="1" ht="14.25" customHeight="1"/>
    <row r="357" s="77" customFormat="1" ht="14.25" customHeight="1"/>
    <row r="358" s="77" customFormat="1" ht="14.25" customHeight="1"/>
    <row r="359" s="77" customFormat="1" ht="14.25" customHeight="1"/>
    <row r="360" s="77" customFormat="1" ht="14.25" customHeight="1"/>
    <row r="361" s="77" customFormat="1" ht="14.25" customHeight="1"/>
    <row r="362" s="77" customFormat="1" ht="14.25" customHeight="1"/>
    <row r="363" s="77" customFormat="1" ht="14.25" customHeight="1"/>
    <row r="364" s="77" customFormat="1" ht="14.25" customHeight="1"/>
    <row r="365" s="77" customFormat="1" ht="14.25" customHeight="1"/>
    <row r="366" s="77" customFormat="1" ht="14.25" customHeight="1"/>
    <row r="367" s="77" customFormat="1" ht="14.25" customHeight="1"/>
    <row r="368" s="77" customFormat="1" ht="14.25" customHeight="1"/>
    <row r="369" spans="2:2" s="77" customFormat="1" ht="14.25" customHeight="1"/>
    <row r="370" spans="2:2" s="77" customFormat="1" ht="14.25" customHeight="1"/>
    <row r="371" spans="2:2" s="77" customFormat="1" ht="14.25" customHeight="1"/>
    <row r="372" spans="2:2" s="77" customFormat="1" ht="14.25" customHeight="1"/>
    <row r="373" spans="2:2" s="77" customFormat="1" ht="14.25" customHeight="1"/>
    <row r="374" spans="2:2" s="77" customFormat="1" ht="14.25" customHeight="1"/>
    <row r="375" spans="2:2" s="77" customFormat="1" ht="14.25" customHeight="1"/>
    <row r="376" spans="2:2" s="77" customFormat="1" ht="14.25" customHeight="1"/>
    <row r="377" spans="2:2" s="77" customFormat="1" ht="14.25" customHeight="1">
      <c r="B377" s="175"/>
    </row>
    <row r="378" spans="2:2" s="77" customFormat="1" ht="14.25" customHeight="1">
      <c r="B378" s="196"/>
    </row>
    <row r="379" spans="2:2" s="77" customFormat="1" ht="14.25" customHeight="1">
      <c r="B379" s="196"/>
    </row>
    <row r="380" spans="2:2" s="77" customFormat="1" ht="14.25" customHeight="1">
      <c r="B380" s="196"/>
    </row>
    <row r="381" spans="2:2" s="77" customFormat="1" ht="14.25" customHeight="1">
      <c r="B381" s="196"/>
    </row>
    <row r="382" spans="2:2" s="77" customFormat="1" ht="14.25" customHeight="1">
      <c r="B382" s="196"/>
    </row>
    <row r="383" spans="2:2" s="77" customFormat="1" ht="14.25" customHeight="1">
      <c r="B383" s="196"/>
    </row>
    <row r="384" spans="2:2" s="77" customFormat="1" ht="14.25" customHeight="1">
      <c r="B384" s="196"/>
    </row>
    <row r="385" spans="2:2" s="77" customFormat="1" ht="14.25" customHeight="1">
      <c r="B385" s="196"/>
    </row>
    <row r="386" spans="2:2" s="77" customFormat="1" ht="14.25" customHeight="1">
      <c r="B386" s="196"/>
    </row>
    <row r="387" spans="2:2" s="77" customFormat="1" ht="14.25" customHeight="1">
      <c r="B387" s="196"/>
    </row>
    <row r="388" spans="2:2" s="77" customFormat="1" ht="14.25" customHeight="1">
      <c r="B388" s="196"/>
    </row>
    <row r="389" spans="2:2" s="77" customFormat="1" ht="14.25" customHeight="1">
      <c r="B389" s="196"/>
    </row>
    <row r="390" spans="2:2" s="77" customFormat="1" ht="14.25" customHeight="1">
      <c r="B390" s="196"/>
    </row>
    <row r="391" spans="2:2" s="77" customFormat="1" ht="14.25" customHeight="1">
      <c r="B391" s="196"/>
    </row>
    <row r="392" spans="2:2" s="77" customFormat="1" ht="14.25" customHeight="1">
      <c r="B392" s="196"/>
    </row>
    <row r="393" spans="2:2" s="77" customFormat="1" ht="14.25" customHeight="1">
      <c r="B393" s="196"/>
    </row>
    <row r="394" spans="2:2" s="77" customFormat="1" ht="14.25" customHeight="1">
      <c r="B394" s="196"/>
    </row>
    <row r="395" spans="2:2" s="77" customFormat="1" ht="14.25" customHeight="1">
      <c r="B395" s="196"/>
    </row>
    <row r="396" spans="2:2" s="77" customFormat="1" ht="14.25" customHeight="1">
      <c r="B396" s="196"/>
    </row>
    <row r="397" spans="2:2" s="77" customFormat="1" ht="14.25" customHeight="1">
      <c r="B397" s="196"/>
    </row>
    <row r="398" spans="2:2" s="77" customFormat="1" ht="14.25" customHeight="1">
      <c r="B398" s="196"/>
    </row>
    <row r="399" spans="2:2" s="77" customFormat="1" ht="14.25" customHeight="1">
      <c r="B399" s="196"/>
    </row>
    <row r="400" spans="2:2" s="77" customFormat="1" ht="14.25" customHeight="1">
      <c r="B400" s="196"/>
    </row>
    <row r="401" spans="2:2" s="77" customFormat="1" ht="14.25" customHeight="1">
      <c r="B401" s="196"/>
    </row>
    <row r="402" spans="2:2" s="77" customFormat="1" ht="14.25" customHeight="1">
      <c r="B402" s="196"/>
    </row>
    <row r="403" spans="2:2" s="77" customFormat="1" ht="14.25" customHeight="1">
      <c r="B403" s="196"/>
    </row>
    <row r="404" spans="2:2" s="77" customFormat="1" ht="14.25" customHeight="1">
      <c r="B404" s="196"/>
    </row>
    <row r="405" spans="2:2" s="77" customFormat="1" ht="14.25" customHeight="1">
      <c r="B405" s="196"/>
    </row>
    <row r="406" spans="2:2" s="77" customFormat="1" ht="14.25" customHeight="1">
      <c r="B406" s="196"/>
    </row>
    <row r="407" spans="2:2" s="77" customFormat="1" ht="14.25" customHeight="1">
      <c r="B407" s="196"/>
    </row>
    <row r="408" spans="2:2" s="77" customFormat="1" ht="14.25" customHeight="1">
      <c r="B408" s="196"/>
    </row>
    <row r="409" spans="2:2" s="77" customFormat="1" ht="14.25" customHeight="1">
      <c r="B409" s="196"/>
    </row>
    <row r="410" spans="2:2" s="77" customFormat="1" ht="14.25" customHeight="1">
      <c r="B410" s="196"/>
    </row>
    <row r="411" spans="2:2" s="77" customFormat="1" ht="14.25" customHeight="1">
      <c r="B411" s="196"/>
    </row>
    <row r="412" spans="2:2" s="77" customFormat="1" ht="14.25" customHeight="1">
      <c r="B412" s="196"/>
    </row>
    <row r="413" spans="2:2" s="77" customFormat="1" ht="14.25" customHeight="1">
      <c r="B413" s="196"/>
    </row>
    <row r="414" spans="2:2" s="77" customFormat="1" ht="14.25" customHeight="1">
      <c r="B414" s="196"/>
    </row>
    <row r="415" spans="2:2" s="77" customFormat="1" ht="14.25" customHeight="1">
      <c r="B415" s="196"/>
    </row>
    <row r="416" spans="2:2" s="77" customFormat="1" ht="14.25" customHeight="1">
      <c r="B416" s="196"/>
    </row>
    <row r="417" spans="2:2" s="77" customFormat="1" ht="14.25" customHeight="1">
      <c r="B417" s="196"/>
    </row>
    <row r="418" spans="2:2" s="77" customFormat="1" ht="14.25" customHeight="1">
      <c r="B418" s="196"/>
    </row>
    <row r="419" spans="2:2" s="77" customFormat="1" ht="14.25" customHeight="1">
      <c r="B419" s="196"/>
    </row>
    <row r="420" spans="2:2" s="77" customFormat="1" ht="14.25" customHeight="1">
      <c r="B420" s="196"/>
    </row>
    <row r="421" spans="2:2" s="77" customFormat="1" ht="14.25" customHeight="1">
      <c r="B421" s="196"/>
    </row>
    <row r="422" spans="2:2" s="77" customFormat="1" ht="14.25" customHeight="1">
      <c r="B422" s="196"/>
    </row>
    <row r="423" spans="2:2" s="77" customFormat="1" ht="14.25" customHeight="1">
      <c r="B423" s="196"/>
    </row>
    <row r="424" spans="2:2" s="77" customFormat="1" ht="14.25" customHeight="1">
      <c r="B424" s="196"/>
    </row>
    <row r="425" spans="2:2" s="77" customFormat="1" ht="14.25" customHeight="1">
      <c r="B425" s="196"/>
    </row>
    <row r="426" spans="2:2" s="77" customFormat="1" ht="14.25" customHeight="1">
      <c r="B426" s="196"/>
    </row>
    <row r="427" spans="2:2" s="77" customFormat="1" ht="14.25" customHeight="1">
      <c r="B427" s="196"/>
    </row>
    <row r="428" spans="2:2" s="77" customFormat="1" ht="14.25" customHeight="1">
      <c r="B428" s="196"/>
    </row>
    <row r="429" spans="2:2" s="77" customFormat="1" ht="14.25" customHeight="1">
      <c r="B429" s="196"/>
    </row>
    <row r="430" spans="2:2" s="77" customFormat="1" ht="14.25" customHeight="1">
      <c r="B430" s="196"/>
    </row>
    <row r="431" spans="2:2" s="77" customFormat="1" ht="14.25" customHeight="1">
      <c r="B431" s="196"/>
    </row>
    <row r="432" spans="2:2" s="77" customFormat="1" ht="14.25" customHeight="1">
      <c r="B432" s="196"/>
    </row>
    <row r="433" spans="2:2" s="77" customFormat="1" ht="14.25" customHeight="1">
      <c r="B433" s="196"/>
    </row>
    <row r="434" spans="2:2" s="77" customFormat="1" ht="14.25" customHeight="1">
      <c r="B434" s="196"/>
    </row>
    <row r="435" spans="2:2" s="77" customFormat="1" ht="14.25" customHeight="1">
      <c r="B435" s="196"/>
    </row>
    <row r="436" spans="2:2" s="77" customFormat="1" ht="14.25" customHeight="1">
      <c r="B436" s="196"/>
    </row>
    <row r="437" spans="2:2" s="77" customFormat="1" ht="14.25" customHeight="1">
      <c r="B437" s="196"/>
    </row>
    <row r="438" spans="2:2" s="77" customFormat="1" ht="14.25" customHeight="1">
      <c r="B438" s="196"/>
    </row>
    <row r="439" spans="2:2" s="77" customFormat="1" ht="14.25" customHeight="1">
      <c r="B439" s="196"/>
    </row>
    <row r="440" spans="2:2" s="77" customFormat="1" ht="14.25" customHeight="1">
      <c r="B440" s="196"/>
    </row>
    <row r="441" spans="2:2" s="77" customFormat="1" ht="14.25" customHeight="1">
      <c r="B441" s="196"/>
    </row>
    <row r="442" spans="2:2" s="77" customFormat="1" ht="14.25" customHeight="1">
      <c r="B442" s="196"/>
    </row>
    <row r="443" spans="2:2" s="77" customFormat="1" ht="14.25" customHeight="1">
      <c r="B443" s="196"/>
    </row>
    <row r="444" spans="2:2" s="77" customFormat="1" ht="14.25" customHeight="1">
      <c r="B444" s="196"/>
    </row>
    <row r="445" spans="2:2" s="77" customFormat="1" ht="14.25" customHeight="1">
      <c r="B445" s="196"/>
    </row>
    <row r="446" spans="2:2" s="77" customFormat="1" ht="14.25" customHeight="1">
      <c r="B446" s="196"/>
    </row>
    <row r="447" spans="2:2" s="77" customFormat="1" ht="14.25" customHeight="1">
      <c r="B447" s="196"/>
    </row>
    <row r="448" spans="2:2" s="77" customFormat="1" ht="14.25" customHeight="1">
      <c r="B448" s="196"/>
    </row>
    <row r="449" spans="2:2" s="77" customFormat="1" ht="14.25" customHeight="1">
      <c r="B449" s="196"/>
    </row>
    <row r="450" spans="2:2" s="77" customFormat="1" ht="14.25" customHeight="1">
      <c r="B450" s="196"/>
    </row>
    <row r="451" spans="2:2" s="77" customFormat="1" ht="14.25" customHeight="1">
      <c r="B451" s="196"/>
    </row>
    <row r="452" spans="2:2" s="77" customFormat="1" ht="14.25" customHeight="1">
      <c r="B452" s="196"/>
    </row>
    <row r="453" spans="2:2" s="77" customFormat="1" ht="14.25" customHeight="1">
      <c r="B453" s="196"/>
    </row>
    <row r="454" spans="2:2" s="77" customFormat="1" ht="14.25" customHeight="1">
      <c r="B454" s="196"/>
    </row>
    <row r="455" spans="2:2" s="77" customFormat="1" ht="14.25" customHeight="1">
      <c r="B455" s="196"/>
    </row>
    <row r="456" spans="2:2" s="77" customFormat="1" ht="14.25" customHeight="1">
      <c r="B456" s="196"/>
    </row>
    <row r="457" spans="2:2" s="77" customFormat="1" ht="14.25" customHeight="1">
      <c r="B457" s="196"/>
    </row>
    <row r="458" spans="2:2" s="77" customFormat="1" ht="14.25" customHeight="1">
      <c r="B458" s="196"/>
    </row>
    <row r="459" spans="2:2" s="77" customFormat="1" ht="14.25" customHeight="1">
      <c r="B459" s="196"/>
    </row>
    <row r="460" spans="2:2" s="77" customFormat="1" ht="14.25" customHeight="1">
      <c r="B460" s="196"/>
    </row>
    <row r="461" spans="2:2" s="77" customFormat="1" ht="14.25" customHeight="1">
      <c r="B461" s="196"/>
    </row>
    <row r="462" spans="2:2" s="77" customFormat="1" ht="14.25" customHeight="1">
      <c r="B462" s="196"/>
    </row>
    <row r="463" spans="2:2" s="77" customFormat="1" ht="14.25" customHeight="1">
      <c r="B463" s="196"/>
    </row>
    <row r="464" spans="2:2" s="77" customFormat="1" ht="14.25" customHeight="1">
      <c r="B464" s="196"/>
    </row>
    <row r="465" spans="2:2" s="77" customFormat="1" ht="14.25" customHeight="1">
      <c r="B465" s="196"/>
    </row>
    <row r="466" spans="2:2" s="77" customFormat="1" ht="14.25" customHeight="1">
      <c r="B466" s="196"/>
    </row>
    <row r="467" spans="2:2" s="77" customFormat="1" ht="14.25" customHeight="1">
      <c r="B467" s="196"/>
    </row>
    <row r="468" spans="2:2" s="77" customFormat="1" ht="15.5">
      <c r="B468" s="196"/>
    </row>
    <row r="469" spans="2:2" s="77" customFormat="1" ht="15.5">
      <c r="B469" s="196"/>
    </row>
    <row r="470" spans="2:2" s="77" customFormat="1" ht="15.5">
      <c r="B470" s="196"/>
    </row>
    <row r="471" spans="2:2" s="77" customFormat="1" ht="15.5">
      <c r="B471" s="196"/>
    </row>
    <row r="472" spans="2:2" s="77" customFormat="1" ht="15.5">
      <c r="B472" s="196"/>
    </row>
    <row r="473" spans="2:2" s="77" customFormat="1" ht="15.5">
      <c r="B473" s="196"/>
    </row>
    <row r="474" spans="2:2" s="77" customFormat="1" ht="15.5">
      <c r="B474" s="196"/>
    </row>
    <row r="475" spans="2:2" s="77" customFormat="1" ht="15.5">
      <c r="B475" s="196"/>
    </row>
    <row r="476" spans="2:2" s="77" customFormat="1" ht="15.5">
      <c r="B476" s="196"/>
    </row>
    <row r="477" spans="2:2" s="77" customFormat="1" ht="15.5">
      <c r="B477" s="196"/>
    </row>
    <row r="478" spans="2:2" s="77" customFormat="1" ht="15.5">
      <c r="B478" s="196"/>
    </row>
    <row r="479" spans="2:2" s="77" customFormat="1" ht="15.5">
      <c r="B479" s="196"/>
    </row>
    <row r="480" spans="2:2" s="77" customFormat="1" ht="15.5">
      <c r="B480" s="196"/>
    </row>
    <row r="481" spans="2:2" s="77" customFormat="1" ht="15.5">
      <c r="B481" s="196"/>
    </row>
    <row r="482" spans="2:2" s="77" customFormat="1" ht="15.5">
      <c r="B482" s="196"/>
    </row>
    <row r="483" spans="2:2" s="77" customFormat="1" ht="15.5">
      <c r="B483" s="196"/>
    </row>
    <row r="484" spans="2:2" s="77" customFormat="1" ht="15.5">
      <c r="B484" s="196"/>
    </row>
    <row r="485" spans="2:2" s="77" customFormat="1" ht="15.5">
      <c r="B485" s="196"/>
    </row>
    <row r="486" spans="2:2" s="77" customFormat="1" ht="15.5">
      <c r="B486" s="196"/>
    </row>
    <row r="487" spans="2:2" s="77" customFormat="1" ht="15.5">
      <c r="B487" s="196"/>
    </row>
    <row r="488" spans="2:2" s="77" customFormat="1" ht="15.5">
      <c r="B488" s="196"/>
    </row>
    <row r="489" spans="2:2" s="77" customFormat="1" ht="15.5">
      <c r="B489" s="196"/>
    </row>
    <row r="490" spans="2:2" s="77" customFormat="1" ht="15.5">
      <c r="B490" s="196"/>
    </row>
    <row r="491" spans="2:2" s="77" customFormat="1" ht="15.5">
      <c r="B491" s="196"/>
    </row>
    <row r="492" spans="2:2" s="77" customFormat="1" ht="15.5">
      <c r="B492" s="196"/>
    </row>
    <row r="493" spans="2:2" s="77" customFormat="1" ht="15.5">
      <c r="B493" s="196"/>
    </row>
    <row r="494" spans="2:2" s="77" customFormat="1" ht="15.5">
      <c r="B494" s="196"/>
    </row>
    <row r="495" spans="2:2" s="77" customFormat="1" ht="15.5">
      <c r="B495" s="196"/>
    </row>
    <row r="496" spans="2:2" s="77" customFormat="1" ht="15.5">
      <c r="B496" s="196"/>
    </row>
    <row r="497" spans="2:2" s="77" customFormat="1" ht="15.5">
      <c r="B497" s="196"/>
    </row>
    <row r="498" spans="2:2" s="77" customFormat="1" ht="15.5">
      <c r="B498" s="196"/>
    </row>
    <row r="499" spans="2:2" s="77" customFormat="1" ht="15.5">
      <c r="B499" s="196"/>
    </row>
    <row r="500" spans="2:2" s="77" customFormat="1" ht="15.5">
      <c r="B500" s="196"/>
    </row>
    <row r="501" spans="2:2" s="77" customFormat="1" ht="15.5">
      <c r="B501" s="196"/>
    </row>
    <row r="502" spans="2:2" s="77" customFormat="1" ht="15.5">
      <c r="B502" s="196"/>
    </row>
    <row r="503" spans="2:2" s="77" customFormat="1" ht="15.5">
      <c r="B503" s="196"/>
    </row>
    <row r="504" spans="2:2" s="77" customFormat="1" ht="15.5">
      <c r="B504" s="196"/>
    </row>
    <row r="505" spans="2:2" s="77" customFormat="1" ht="15.5">
      <c r="B505" s="196"/>
    </row>
    <row r="506" spans="2:2" s="77" customFormat="1" ht="15.5">
      <c r="B506" s="196"/>
    </row>
    <row r="507" spans="2:2" s="77" customFormat="1" ht="15.5">
      <c r="B507" s="196"/>
    </row>
    <row r="508" spans="2:2" s="77" customFormat="1" ht="15.5">
      <c r="B508" s="196"/>
    </row>
    <row r="509" spans="2:2" s="77" customFormat="1" ht="15.5">
      <c r="B509" s="196"/>
    </row>
    <row r="510" spans="2:2" s="77" customFormat="1" ht="15.5">
      <c r="B510" s="196"/>
    </row>
    <row r="511" spans="2:2" s="77" customFormat="1" ht="15.5">
      <c r="B511" s="196"/>
    </row>
    <row r="512" spans="2:2" s="77" customFormat="1" ht="15.5">
      <c r="B512" s="196"/>
    </row>
    <row r="513" spans="1:41" ht="15.5">
      <c r="A513" s="77"/>
      <c r="B513" s="196"/>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row>
    <row r="514" spans="1:41" ht="15.5">
      <c r="A514" s="77"/>
      <c r="B514" s="196"/>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row>
    <row r="515" spans="1:41" ht="15.5">
      <c r="A515" s="77"/>
      <c r="B515" s="196"/>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row>
    <row r="516" spans="1:41" ht="15.5">
      <c r="A516" s="77"/>
      <c r="B516" s="196"/>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O516" s="192"/>
    </row>
    <row r="517" spans="1:41" ht="15.5">
      <c r="A517" s="77"/>
      <c r="B517" s="196"/>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O517" s="192"/>
    </row>
    <row r="518" spans="1:41" ht="15.5">
      <c r="A518" s="77"/>
      <c r="B518" s="196"/>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O518" s="192"/>
    </row>
    <row r="519" spans="1:41" ht="15.5">
      <c r="A519" s="77"/>
      <c r="B519" s="196"/>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O519" s="192"/>
    </row>
    <row r="520" spans="1:41" ht="15.5">
      <c r="A520" s="77"/>
      <c r="B520" s="196"/>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O520" s="192"/>
    </row>
    <row r="521" spans="1:41" ht="15.5">
      <c r="A521" s="77"/>
      <c r="B521" s="196"/>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O521" s="192"/>
    </row>
    <row r="522" spans="1:41" ht="15.5">
      <c r="A522" s="77"/>
      <c r="B522" s="196"/>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O522" s="192"/>
    </row>
    <row r="523" spans="1:41" ht="15.5">
      <c r="A523" s="77"/>
      <c r="B523" s="196"/>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O523" s="192"/>
    </row>
    <row r="524" spans="1:41" ht="15.5">
      <c r="A524" s="77"/>
      <c r="B524" s="196"/>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O524" s="192"/>
    </row>
    <row r="525" spans="1:41" ht="15.5">
      <c r="A525" s="77"/>
      <c r="B525" s="196"/>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O525" s="192"/>
    </row>
    <row r="526" spans="1:41" ht="15.5">
      <c r="A526" s="77"/>
      <c r="B526" s="196"/>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O526" s="192"/>
    </row>
    <row r="527" spans="1:41" ht="15.5">
      <c r="A527" s="77"/>
      <c r="B527" s="196"/>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O527" s="192"/>
    </row>
    <row r="528" spans="1:41" ht="15.5">
      <c r="A528" s="77"/>
      <c r="B528" s="196"/>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O528" s="192"/>
    </row>
    <row r="529" spans="1:41" ht="15.5">
      <c r="A529" s="77"/>
      <c r="B529" s="196"/>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O529" s="192"/>
    </row>
    <row r="530" spans="1:41" ht="15.5">
      <c r="A530" s="77"/>
      <c r="B530" s="196"/>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O530" s="192"/>
    </row>
    <row r="531" spans="1:41" ht="15.5">
      <c r="A531" s="77"/>
      <c r="B531" s="196"/>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O531" s="192"/>
    </row>
    <row r="532" spans="1:41" ht="15.5">
      <c r="A532" s="77"/>
      <c r="B532" s="196"/>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O532" s="192"/>
    </row>
    <row r="533" spans="1:41" ht="15.5">
      <c r="A533" s="77"/>
      <c r="B533" s="196"/>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O533" s="192"/>
    </row>
    <row r="534" spans="1:41" ht="15.5">
      <c r="A534" s="77"/>
      <c r="B534" s="196"/>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O534" s="192"/>
    </row>
    <row r="535" spans="1:41" ht="15.5">
      <c r="A535" s="77"/>
      <c r="B535" s="196"/>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O535" s="192"/>
    </row>
    <row r="536" spans="1:41" ht="15.5">
      <c r="A536" s="77"/>
      <c r="B536" s="196"/>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O536" s="192"/>
    </row>
    <row r="537" spans="1:41" ht="15.5">
      <c r="A537" s="77"/>
      <c r="B537" s="196"/>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O537" s="192"/>
    </row>
    <row r="538" spans="1:41" ht="15.5">
      <c r="A538" s="77"/>
      <c r="B538" s="196"/>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O538" s="192"/>
    </row>
    <row r="539" spans="1:41" ht="15.5">
      <c r="A539" s="77"/>
      <c r="B539" s="196"/>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O539" s="192"/>
    </row>
    <row r="540" spans="1:41" ht="15.5">
      <c r="A540" s="77"/>
      <c r="B540" s="196"/>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O540" s="192"/>
    </row>
    <row r="541" spans="1:41" ht="15.5">
      <c r="A541" s="77"/>
      <c r="B541" s="196"/>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O541" s="192"/>
    </row>
    <row r="542" spans="1:41" ht="15.5">
      <c r="A542" s="77"/>
      <c r="B542" s="196"/>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O542" s="192"/>
    </row>
    <row r="543" spans="1:41" ht="15.5">
      <c r="A543" s="77"/>
      <c r="B543" s="196"/>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O543" s="192"/>
    </row>
    <row r="544" spans="1:41" ht="15.5">
      <c r="A544" s="77"/>
      <c r="B544" s="196"/>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O544" s="192"/>
    </row>
    <row r="545" spans="1:41" ht="15.5">
      <c r="A545" s="77"/>
      <c r="B545" s="196"/>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O545" s="192"/>
    </row>
    <row r="546" spans="1:41" ht="15.5">
      <c r="A546" s="77"/>
      <c r="B546" s="196"/>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O546" s="192"/>
    </row>
    <row r="547" spans="1:41" ht="15.5">
      <c r="A547" s="77"/>
      <c r="B547" s="196"/>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O547" s="192"/>
    </row>
    <row r="548" spans="1:41" ht="15.5">
      <c r="A548" s="77"/>
      <c r="B548" s="196"/>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O548" s="192"/>
    </row>
    <row r="549" spans="1:41" ht="15.5">
      <c r="A549" s="77"/>
      <c r="B549" s="196"/>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O549" s="192"/>
    </row>
    <row r="550" spans="1:41" ht="15.5">
      <c r="A550" s="77"/>
      <c r="B550" s="196"/>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O550" s="192"/>
    </row>
    <row r="551" spans="1:41" ht="15.5">
      <c r="A551" s="77"/>
      <c r="B551" s="196"/>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O551" s="192"/>
    </row>
    <row r="552" spans="1:41" ht="15.5">
      <c r="A552" s="77"/>
      <c r="B552" s="196"/>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O552" s="192"/>
    </row>
    <row r="553" spans="1:41" ht="15.5">
      <c r="A553" s="77"/>
      <c r="B553" s="196"/>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O553" s="192"/>
    </row>
    <row r="554" spans="1:41" ht="15.5">
      <c r="A554" s="77"/>
      <c r="B554" s="196"/>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O554" s="192"/>
    </row>
    <row r="555" spans="1:41" ht="15.5">
      <c r="A555" s="77"/>
      <c r="B555" s="196"/>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O555" s="192"/>
    </row>
    <row r="556" spans="1:41" ht="15.5">
      <c r="A556" s="77"/>
      <c r="B556" s="196"/>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O556" s="192"/>
    </row>
    <row r="557" spans="1:41" ht="15.5">
      <c r="A557" s="77"/>
      <c r="B557" s="196"/>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O557" s="192"/>
    </row>
    <row r="558" spans="1:41" ht="15.5">
      <c r="A558" s="77"/>
      <c r="B558" s="196"/>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O558" s="192"/>
    </row>
    <row r="559" spans="1:41" ht="15.5">
      <c r="A559" s="77"/>
      <c r="B559" s="196"/>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O559" s="192"/>
    </row>
    <row r="560" spans="1:41" ht="15.5">
      <c r="A560" s="77"/>
      <c r="B560" s="196"/>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O560" s="192"/>
    </row>
    <row r="561" spans="2:2" s="77" customFormat="1" ht="15.5">
      <c r="B561" s="196"/>
    </row>
    <row r="562" spans="2:2" s="77" customFormat="1" ht="15.5">
      <c r="B562" s="196"/>
    </row>
    <row r="563" spans="2:2" s="77" customFormat="1" ht="15.5">
      <c r="B563" s="196"/>
    </row>
    <row r="564" spans="2:2" s="77" customFormat="1" ht="15.5">
      <c r="B564" s="196"/>
    </row>
    <row r="565" spans="2:2" s="77" customFormat="1" ht="15.5">
      <c r="B565" s="196"/>
    </row>
    <row r="566" spans="2:2" s="77" customFormat="1" ht="15.5">
      <c r="B566" s="196"/>
    </row>
    <row r="567" spans="2:2" s="77" customFormat="1" ht="15.5">
      <c r="B567" s="196"/>
    </row>
    <row r="568" spans="2:2" s="77" customFormat="1" ht="15.5">
      <c r="B568" s="196"/>
    </row>
    <row r="569" spans="2:2" s="77" customFormat="1" ht="15.5">
      <c r="B569" s="196"/>
    </row>
    <row r="570" spans="2:2" s="77" customFormat="1" ht="15.5">
      <c r="B570" s="196"/>
    </row>
    <row r="571" spans="2:2" s="77" customFormat="1" ht="15.5">
      <c r="B571" s="196"/>
    </row>
    <row r="572" spans="2:2" s="77" customFormat="1" ht="15.5">
      <c r="B572" s="196"/>
    </row>
    <row r="573" spans="2:2" s="77" customFormat="1" ht="15.5">
      <c r="B573" s="196"/>
    </row>
    <row r="574" spans="2:2" s="77" customFormat="1" ht="15.5">
      <c r="B574" s="196"/>
    </row>
    <row r="575" spans="2:2" s="77" customFormat="1" ht="15.5">
      <c r="B575" s="196"/>
    </row>
    <row r="576" spans="2:2" s="77" customFormat="1" ht="15.5">
      <c r="B576" s="196"/>
    </row>
    <row r="577" spans="2:2" s="77" customFormat="1" ht="15.5">
      <c r="B577" s="196"/>
    </row>
    <row r="578" spans="2:2" s="77" customFormat="1" ht="15.5">
      <c r="B578" s="196"/>
    </row>
    <row r="579" spans="2:2" s="77" customFormat="1" ht="15.5">
      <c r="B579" s="196"/>
    </row>
    <row r="580" spans="2:2" s="77" customFormat="1" ht="15.5">
      <c r="B580" s="196"/>
    </row>
    <row r="581" spans="2:2" s="77" customFormat="1" ht="15.5">
      <c r="B581" s="196"/>
    </row>
    <row r="582" spans="2:2" s="77" customFormat="1" ht="15.5">
      <c r="B582" s="196"/>
    </row>
    <row r="583" spans="2:2" s="77" customFormat="1" ht="15.5">
      <c r="B583" s="196"/>
    </row>
    <row r="584" spans="2:2" s="77" customFormat="1" ht="15.5">
      <c r="B584" s="196"/>
    </row>
    <row r="585" spans="2:2" s="77" customFormat="1" ht="15.5">
      <c r="B585" s="196"/>
    </row>
    <row r="586" spans="2:2" s="77" customFormat="1" ht="15.5">
      <c r="B586" s="196"/>
    </row>
    <row r="587" spans="2:2" s="77" customFormat="1" ht="15.5">
      <c r="B587" s="196"/>
    </row>
    <row r="588" spans="2:2" s="77" customFormat="1" ht="15.5">
      <c r="B588" s="196"/>
    </row>
    <row r="589" spans="2:2" s="77" customFormat="1" ht="15.5">
      <c r="B589" s="196"/>
    </row>
    <row r="590" spans="2:2" s="77" customFormat="1" ht="15.5">
      <c r="B590" s="196"/>
    </row>
    <row r="591" spans="2:2" s="77" customFormat="1" ht="15.5">
      <c r="B591" s="196"/>
    </row>
    <row r="592" spans="2:2" s="77" customFormat="1" ht="15.5">
      <c r="B592" s="196"/>
    </row>
    <row r="593" spans="2:2" s="77" customFormat="1" ht="15.5">
      <c r="B593" s="196"/>
    </row>
    <row r="594" spans="2:2" s="77" customFormat="1" ht="15.5">
      <c r="B594" s="196"/>
    </row>
    <row r="595" spans="2:2" s="77" customFormat="1" ht="15.5">
      <c r="B595" s="196"/>
    </row>
    <row r="596" spans="2:2" s="77" customFormat="1" ht="15.5">
      <c r="B596" s="196"/>
    </row>
    <row r="597" spans="2:2" s="77" customFormat="1" ht="15.5">
      <c r="B597" s="196"/>
    </row>
    <row r="598" spans="2:2" s="77" customFormat="1" ht="15.5">
      <c r="B598" s="196"/>
    </row>
    <row r="599" spans="2:2" s="77" customFormat="1" ht="15.5">
      <c r="B599" s="196"/>
    </row>
    <row r="600" spans="2:2" s="77" customFormat="1" ht="15.5">
      <c r="B600" s="196"/>
    </row>
    <row r="601" spans="2:2" s="77" customFormat="1" ht="15.5">
      <c r="B601" s="196"/>
    </row>
    <row r="602" spans="2:2" s="77" customFormat="1" ht="15.5">
      <c r="B602" s="196"/>
    </row>
    <row r="603" spans="2:2" s="77" customFormat="1" ht="15.5">
      <c r="B603" s="196"/>
    </row>
    <row r="604" spans="2:2" s="77" customFormat="1" ht="15.5">
      <c r="B604" s="196"/>
    </row>
    <row r="605" spans="2:2" s="77" customFormat="1" ht="15.5">
      <c r="B605" s="196"/>
    </row>
    <row r="606" spans="2:2" s="77" customFormat="1" ht="15.5">
      <c r="B606" s="196"/>
    </row>
    <row r="607" spans="2:2" s="77" customFormat="1" ht="15.5">
      <c r="B607" s="196"/>
    </row>
    <row r="608" spans="2:2" s="77" customFormat="1" ht="15.5">
      <c r="B608" s="196"/>
    </row>
    <row r="609" spans="2:2" s="77" customFormat="1" ht="15.5">
      <c r="B609" s="196"/>
    </row>
    <row r="610" spans="2:2" s="77" customFormat="1" ht="15.5">
      <c r="B610" s="196"/>
    </row>
    <row r="611" spans="2:2" s="77" customFormat="1"/>
    <row r="612" spans="2:2" s="77" customFormat="1"/>
    <row r="613" spans="2:2" s="77" customFormat="1"/>
    <row r="614" spans="2:2" s="77" customFormat="1"/>
    <row r="615" spans="2:2" s="77" customFormat="1"/>
    <row r="616" spans="2:2" s="77" customFormat="1"/>
    <row r="617" spans="2:2" s="77" customFormat="1"/>
    <row r="618" spans="2:2" s="77" customFormat="1"/>
    <row r="619" spans="2:2" s="77" customFormat="1"/>
    <row r="620" spans="2:2" s="77" customFormat="1"/>
    <row r="621" spans="2:2" s="77" customFormat="1"/>
    <row r="622" spans="2:2" s="77" customFormat="1"/>
    <row r="623" spans="2:2" s="77" customFormat="1"/>
    <row r="624" spans="2:2" s="77" customFormat="1"/>
    <row r="625" s="77" customFormat="1"/>
    <row r="626" s="77" customFormat="1"/>
    <row r="627" s="77" customFormat="1"/>
    <row r="628" s="77" customFormat="1"/>
    <row r="629" s="77" customFormat="1"/>
    <row r="630" s="77" customFormat="1"/>
    <row r="631" s="77" customFormat="1"/>
    <row r="632" s="77" customFormat="1"/>
    <row r="633" s="77" customFormat="1"/>
    <row r="634" s="77" customFormat="1"/>
    <row r="635" s="77" customFormat="1"/>
    <row r="636" s="77" customFormat="1"/>
    <row r="637" s="77" customFormat="1"/>
  </sheetData>
  <sheetProtection algorithmName="SHA-512" hashValue="JQCRx8tlxaIeJP70Ocl5vmdHsIh+xlBQnPCpjFf23nwUd7ZfG+hzuwQ2PzR61aLWe7cllSAGE+0x68evi7TcKw==" saltValue="bPObQzOQQstGcxW+V/IJ/Q==" spinCount="100000" sheet="1" formatCells="0" formatColumns="0" formatRows="0" insertColumns="0" insertRows="0" insertHyperlinks="0" deleteColumns="0" deleteRows="0" sort="0" autoFilter="0"/>
  <sortState xmlns:xlrd2="http://schemas.microsoft.com/office/spreadsheetml/2017/richdata2" ref="B176:B408">
    <sortCondition ref="B176"/>
  </sortState>
  <mergeCells count="398">
    <mergeCell ref="C301:D301"/>
    <mergeCell ref="C302:D302"/>
    <mergeCell ref="C303:D303"/>
    <mergeCell ref="C304:D304"/>
    <mergeCell ref="C305:D305"/>
    <mergeCell ref="C315:D315"/>
    <mergeCell ref="C306:D306"/>
    <mergeCell ref="C307:D307"/>
    <mergeCell ref="C308:D308"/>
    <mergeCell ref="C309:D309"/>
    <mergeCell ref="C310:D310"/>
    <mergeCell ref="C311:D311"/>
    <mergeCell ref="C312:D312"/>
    <mergeCell ref="C313:D313"/>
    <mergeCell ref="C314:D314"/>
    <mergeCell ref="C279:D283"/>
    <mergeCell ref="C284:D284"/>
    <mergeCell ref="C285:D285"/>
    <mergeCell ref="C286:D286"/>
    <mergeCell ref="C287:D287"/>
    <mergeCell ref="C288:D288"/>
    <mergeCell ref="C289:D289"/>
    <mergeCell ref="C290:D290"/>
    <mergeCell ref="C291:D291"/>
    <mergeCell ref="B247:F247"/>
    <mergeCell ref="B229:E230"/>
    <mergeCell ref="B141:D141"/>
    <mergeCell ref="G251:J251"/>
    <mergeCell ref="B252:E255"/>
    <mergeCell ref="B249:J249"/>
    <mergeCell ref="G155:I155"/>
    <mergeCell ref="G156:I156"/>
    <mergeCell ref="G157:I157"/>
    <mergeCell ref="G158:J158"/>
    <mergeCell ref="G159:J159"/>
    <mergeCell ref="G161:I161"/>
    <mergeCell ref="G162:I162"/>
    <mergeCell ref="G163:I163"/>
    <mergeCell ref="B209:D209"/>
    <mergeCell ref="B195:D195"/>
    <mergeCell ref="B196:D196"/>
    <mergeCell ref="B197:D197"/>
    <mergeCell ref="B188:D188"/>
    <mergeCell ref="B187:D187"/>
    <mergeCell ref="B210:D210"/>
    <mergeCell ref="B211:E211"/>
    <mergeCell ref="B212:E212"/>
    <mergeCell ref="B214:D214"/>
    <mergeCell ref="L150:O151"/>
    <mergeCell ref="L152:M153"/>
    <mergeCell ref="B263:K263"/>
    <mergeCell ref="C265:L265"/>
    <mergeCell ref="C266:L266"/>
    <mergeCell ref="C267:L267"/>
    <mergeCell ref="C268:L268"/>
    <mergeCell ref="C270:L270"/>
    <mergeCell ref="C271:L271"/>
    <mergeCell ref="B185:H185"/>
    <mergeCell ref="J185:K192"/>
    <mergeCell ref="B200:F200"/>
    <mergeCell ref="B219:F219"/>
    <mergeCell ref="B221:L221"/>
    <mergeCell ref="B223:C223"/>
    <mergeCell ref="E223:H225"/>
    <mergeCell ref="E170:G172"/>
    <mergeCell ref="B183:H183"/>
    <mergeCell ref="B202:K202"/>
    <mergeCell ref="B205:C206"/>
    <mergeCell ref="D205:E206"/>
    <mergeCell ref="B204:E204"/>
    <mergeCell ref="B207:D207"/>
    <mergeCell ref="B208:D208"/>
    <mergeCell ref="C273:L273"/>
    <mergeCell ref="C274:L274"/>
    <mergeCell ref="B131:E131"/>
    <mergeCell ref="B130:E130"/>
    <mergeCell ref="F289:G289"/>
    <mergeCell ref="V289:W289"/>
    <mergeCell ref="B261:Z261"/>
    <mergeCell ref="I279:I283"/>
    <mergeCell ref="J279:J283"/>
    <mergeCell ref="B279:B283"/>
    <mergeCell ref="F284:G284"/>
    <mergeCell ref="E279:E283"/>
    <mergeCell ref="H279:H283"/>
    <mergeCell ref="K279:K283"/>
    <mergeCell ref="V284:W284"/>
    <mergeCell ref="X284:Y284"/>
    <mergeCell ref="X279:Y283"/>
    <mergeCell ref="V279:W283"/>
    <mergeCell ref="F279:G283"/>
    <mergeCell ref="B143:C143"/>
    <mergeCell ref="G141:I141"/>
    <mergeCell ref="L279:O281"/>
    <mergeCell ref="Q279:T281"/>
    <mergeCell ref="X289:Y289"/>
    <mergeCell ref="F290:G290"/>
    <mergeCell ref="X285:Y285"/>
    <mergeCell ref="F286:G286"/>
    <mergeCell ref="F288:G288"/>
    <mergeCell ref="V288:W288"/>
    <mergeCell ref="X288:Y288"/>
    <mergeCell ref="F285:G285"/>
    <mergeCell ref="V285:W285"/>
    <mergeCell ref="V286:W286"/>
    <mergeCell ref="X286:Y286"/>
    <mergeCell ref="F287:G287"/>
    <mergeCell ref="V287:W287"/>
    <mergeCell ref="X287:Y287"/>
    <mergeCell ref="V290:W290"/>
    <mergeCell ref="X290:Y290"/>
    <mergeCell ref="B48:P48"/>
    <mergeCell ref="G33:H34"/>
    <mergeCell ref="I33:J34"/>
    <mergeCell ref="K33:L34"/>
    <mergeCell ref="M33:N34"/>
    <mergeCell ref="C35:E36"/>
    <mergeCell ref="F35:F36"/>
    <mergeCell ref="G35:H36"/>
    <mergeCell ref="I35:J36"/>
    <mergeCell ref="K35:L36"/>
    <mergeCell ref="M35:N36"/>
    <mergeCell ref="C39:E40"/>
    <mergeCell ref="F39:F40"/>
    <mergeCell ref="G39:H40"/>
    <mergeCell ref="I39:J40"/>
    <mergeCell ref="K39:L40"/>
    <mergeCell ref="C41:E42"/>
    <mergeCell ref="F41:F42"/>
    <mergeCell ref="K43:L44"/>
    <mergeCell ref="G41:H42"/>
    <mergeCell ref="I41:J42"/>
    <mergeCell ref="K41:L42"/>
    <mergeCell ref="C43:E44"/>
    <mergeCell ref="F43:F44"/>
    <mergeCell ref="G43:H44"/>
    <mergeCell ref="B9:F10"/>
    <mergeCell ref="C27:F27"/>
    <mergeCell ref="C28:F28"/>
    <mergeCell ref="X295:Y295"/>
    <mergeCell ref="C292:D292"/>
    <mergeCell ref="C293:D293"/>
    <mergeCell ref="C294:D294"/>
    <mergeCell ref="C295:D295"/>
    <mergeCell ref="G9:P10"/>
    <mergeCell ref="B12:P12"/>
    <mergeCell ref="C32:E34"/>
    <mergeCell ref="F32:F34"/>
    <mergeCell ref="G32:J32"/>
    <mergeCell ref="K32:N32"/>
    <mergeCell ref="O32:P36"/>
    <mergeCell ref="I43:J44"/>
    <mergeCell ref="V293:W293"/>
    <mergeCell ref="X293:Y293"/>
    <mergeCell ref="F294:G294"/>
    <mergeCell ref="V294:W294"/>
    <mergeCell ref="X294:Y294"/>
    <mergeCell ref="F293:G293"/>
    <mergeCell ref="F291:G291"/>
    <mergeCell ref="B5:P5"/>
    <mergeCell ref="B6:B7"/>
    <mergeCell ref="C6:H7"/>
    <mergeCell ref="I6:I7"/>
    <mergeCell ref="J6:J7"/>
    <mergeCell ref="K6:K7"/>
    <mergeCell ref="L6:L7"/>
    <mergeCell ref="M6:M7"/>
    <mergeCell ref="N6:N7"/>
    <mergeCell ref="O6:O7"/>
    <mergeCell ref="P6:P7"/>
    <mergeCell ref="V291:W291"/>
    <mergeCell ref="X291:Y291"/>
    <mergeCell ref="F292:G292"/>
    <mergeCell ref="V292:W292"/>
    <mergeCell ref="X292:Y292"/>
    <mergeCell ref="X304:Y304"/>
    <mergeCell ref="V301:W301"/>
    <mergeCell ref="X301:Y301"/>
    <mergeCell ref="F302:G302"/>
    <mergeCell ref="V302:W302"/>
    <mergeCell ref="X302:Y302"/>
    <mergeCell ref="F301:G301"/>
    <mergeCell ref="F295:G295"/>
    <mergeCell ref="V295:W295"/>
    <mergeCell ref="C296:D296"/>
    <mergeCell ref="X299:Y299"/>
    <mergeCell ref="F300:G300"/>
    <mergeCell ref="V300:W300"/>
    <mergeCell ref="X300:Y300"/>
    <mergeCell ref="V297:W297"/>
    <mergeCell ref="X297:Y297"/>
    <mergeCell ref="F298:G298"/>
    <mergeCell ref="V298:W298"/>
    <mergeCell ref="X298:Y298"/>
    <mergeCell ref="F297:G297"/>
    <mergeCell ref="F296:G296"/>
    <mergeCell ref="V296:W296"/>
    <mergeCell ref="X296:Y296"/>
    <mergeCell ref="C297:D297"/>
    <mergeCell ref="C298:D298"/>
    <mergeCell ref="C299:D299"/>
    <mergeCell ref="C300:D300"/>
    <mergeCell ref="B129:D129"/>
    <mergeCell ref="M282:M283"/>
    <mergeCell ref="N282:N283"/>
    <mergeCell ref="X311:Y311"/>
    <mergeCell ref="F312:G312"/>
    <mergeCell ref="V312:W312"/>
    <mergeCell ref="X312:Y312"/>
    <mergeCell ref="V309:W309"/>
    <mergeCell ref="X309:Y309"/>
    <mergeCell ref="F310:G310"/>
    <mergeCell ref="V310:W310"/>
    <mergeCell ref="X310:Y310"/>
    <mergeCell ref="F309:G309"/>
    <mergeCell ref="X307:Y307"/>
    <mergeCell ref="F308:G308"/>
    <mergeCell ref="V308:W308"/>
    <mergeCell ref="X308:Y308"/>
    <mergeCell ref="V305:W305"/>
    <mergeCell ref="X305:Y305"/>
    <mergeCell ref="F306:G306"/>
    <mergeCell ref="V306:W306"/>
    <mergeCell ref="X306:Y306"/>
    <mergeCell ref="F305:G305"/>
    <mergeCell ref="X303:Y303"/>
    <mergeCell ref="E90:F90"/>
    <mergeCell ref="E91:F91"/>
    <mergeCell ref="E86:F86"/>
    <mergeCell ref="E87:F87"/>
    <mergeCell ref="X315:Y315"/>
    <mergeCell ref="V313:W313"/>
    <mergeCell ref="X313:Y313"/>
    <mergeCell ref="F314:G314"/>
    <mergeCell ref="V314:W314"/>
    <mergeCell ref="X314:Y314"/>
    <mergeCell ref="F313:G313"/>
    <mergeCell ref="E97:F97"/>
    <mergeCell ref="L163:N163"/>
    <mergeCell ref="B122:E123"/>
    <mergeCell ref="B106:F106"/>
    <mergeCell ref="G110:G111"/>
    <mergeCell ref="U279:U283"/>
    <mergeCell ref="B133:D133"/>
    <mergeCell ref="B134:D134"/>
    <mergeCell ref="B135:D135"/>
    <mergeCell ref="B136:D136"/>
    <mergeCell ref="B126:D126"/>
    <mergeCell ref="F315:G315"/>
    <mergeCell ref="V315:W315"/>
    <mergeCell ref="F311:G311"/>
    <mergeCell ref="V311:W311"/>
    <mergeCell ref="F307:G307"/>
    <mergeCell ref="V307:W307"/>
    <mergeCell ref="F303:G303"/>
    <mergeCell ref="V303:W303"/>
    <mergeCell ref="F299:G299"/>
    <mergeCell ref="V299:W299"/>
    <mergeCell ref="F304:G304"/>
    <mergeCell ref="V304:W304"/>
    <mergeCell ref="J87:M87"/>
    <mergeCell ref="G79:H80"/>
    <mergeCell ref="G81:G82"/>
    <mergeCell ref="E92:F92"/>
    <mergeCell ref="B54:H55"/>
    <mergeCell ref="B50:H50"/>
    <mergeCell ref="B60:J61"/>
    <mergeCell ref="B62:J66"/>
    <mergeCell ref="I79:I82"/>
    <mergeCell ref="B79:B82"/>
    <mergeCell ref="E79:F82"/>
    <mergeCell ref="E83:F83"/>
    <mergeCell ref="B69:P76"/>
    <mergeCell ref="H81:H82"/>
    <mergeCell ref="B57:C57"/>
    <mergeCell ref="B52:C52"/>
    <mergeCell ref="E84:F84"/>
    <mergeCell ref="E85:F85"/>
    <mergeCell ref="B77:M78"/>
    <mergeCell ref="J79:M82"/>
    <mergeCell ref="J83:M83"/>
    <mergeCell ref="J84:M84"/>
    <mergeCell ref="C79:D82"/>
    <mergeCell ref="J92:M92"/>
    <mergeCell ref="R282:R283"/>
    <mergeCell ref="S282:S283"/>
    <mergeCell ref="G112:G113"/>
    <mergeCell ref="B108:G109"/>
    <mergeCell ref="B110:F111"/>
    <mergeCell ref="B112:F113"/>
    <mergeCell ref="B124:C125"/>
    <mergeCell ref="D124:E125"/>
    <mergeCell ref="B158:E158"/>
    <mergeCell ref="B159:E159"/>
    <mergeCell ref="B161:D161"/>
    <mergeCell ref="B162:D162"/>
    <mergeCell ref="B163:D163"/>
    <mergeCell ref="G116:M117"/>
    <mergeCell ref="B116:E120"/>
    <mergeCell ref="G150:J151"/>
    <mergeCell ref="G152:H153"/>
    <mergeCell ref="I152:J153"/>
    <mergeCell ref="G154:I154"/>
    <mergeCell ref="B155:D155"/>
    <mergeCell ref="B156:D156"/>
    <mergeCell ref="B157:D157"/>
    <mergeCell ref="B127:D127"/>
    <mergeCell ref="B128:D128"/>
    <mergeCell ref="C19:I25"/>
    <mergeCell ref="E89:F89"/>
    <mergeCell ref="E88:F88"/>
    <mergeCell ref="E98:F98"/>
    <mergeCell ref="E96:F96"/>
    <mergeCell ref="L282:L283"/>
    <mergeCell ref="O282:O283"/>
    <mergeCell ref="P279:P283"/>
    <mergeCell ref="T282:T283"/>
    <mergeCell ref="B139:F139"/>
    <mergeCell ref="B166:F166"/>
    <mergeCell ref="B150:E151"/>
    <mergeCell ref="B152:C153"/>
    <mergeCell ref="D152:E153"/>
    <mergeCell ref="B154:D154"/>
    <mergeCell ref="Q282:Q283"/>
    <mergeCell ref="B146:F148"/>
    <mergeCell ref="B191:D191"/>
    <mergeCell ref="F190:G190"/>
    <mergeCell ref="B189:H189"/>
    <mergeCell ref="B193:H193"/>
    <mergeCell ref="F195:H197"/>
    <mergeCell ref="B194:H194"/>
    <mergeCell ref="F192:H192"/>
    <mergeCell ref="C92:D92"/>
    <mergeCell ref="C93:D93"/>
    <mergeCell ref="C94:D94"/>
    <mergeCell ref="C95:D95"/>
    <mergeCell ref="C96:D96"/>
    <mergeCell ref="B14:P18"/>
    <mergeCell ref="B168:E168"/>
    <mergeCell ref="B170:C170"/>
    <mergeCell ref="N152:O153"/>
    <mergeCell ref="L154:N154"/>
    <mergeCell ref="L155:N155"/>
    <mergeCell ref="L156:N156"/>
    <mergeCell ref="L157:N157"/>
    <mergeCell ref="L158:O158"/>
    <mergeCell ref="L159:O159"/>
    <mergeCell ref="L161:N161"/>
    <mergeCell ref="L162:N162"/>
    <mergeCell ref="G98:M98"/>
    <mergeCell ref="J86:M86"/>
    <mergeCell ref="J85:M85"/>
    <mergeCell ref="E93:F93"/>
    <mergeCell ref="E94:F94"/>
    <mergeCell ref="E95:F95"/>
    <mergeCell ref="B101:P101"/>
    <mergeCell ref="C83:D83"/>
    <mergeCell ref="C84:D84"/>
    <mergeCell ref="C85:D85"/>
    <mergeCell ref="C86:D86"/>
    <mergeCell ref="C87:D87"/>
    <mergeCell ref="C88:D88"/>
    <mergeCell ref="C89:D89"/>
    <mergeCell ref="C90:D90"/>
    <mergeCell ref="C91:D91"/>
    <mergeCell ref="C97:D97"/>
    <mergeCell ref="B242:D242"/>
    <mergeCell ref="B243:D243"/>
    <mergeCell ref="B244:D244"/>
    <mergeCell ref="E233:E234"/>
    <mergeCell ref="B233:D234"/>
    <mergeCell ref="B235:D236"/>
    <mergeCell ref="E235:E236"/>
    <mergeCell ref="B215:D215"/>
    <mergeCell ref="B216:D216"/>
    <mergeCell ref="B227:K227"/>
    <mergeCell ref="B231:C232"/>
    <mergeCell ref="D231:E232"/>
    <mergeCell ref="B237:D237"/>
    <mergeCell ref="B238:D238"/>
    <mergeCell ref="B239:E239"/>
    <mergeCell ref="B240:E240"/>
    <mergeCell ref="B103:M104"/>
    <mergeCell ref="B98:D98"/>
    <mergeCell ref="F188:H188"/>
    <mergeCell ref="B178:E178"/>
    <mergeCell ref="B190:D190"/>
    <mergeCell ref="B192:D192"/>
    <mergeCell ref="B186:E186"/>
    <mergeCell ref="J91:M91"/>
    <mergeCell ref="J90:M90"/>
    <mergeCell ref="J89:M89"/>
    <mergeCell ref="J88:M88"/>
    <mergeCell ref="J97:M97"/>
    <mergeCell ref="J96:M96"/>
    <mergeCell ref="J95:M95"/>
    <mergeCell ref="J94:M94"/>
    <mergeCell ref="J93:M93"/>
  </mergeCells>
  <conditionalFormatting sqref="E188">
    <cfRule type="expression" dxfId="13" priority="6">
      <formula>AND($E$284=0,SUM($M$284+$N$284+$O$284+$R$284+$S$284+$T$284)&gt;0)</formula>
    </cfRule>
  </conditionalFormatting>
  <conditionalFormatting sqref="E284">
    <cfRule type="expression" dxfId="12" priority="22">
      <formula>AND($E$284=0,SUM($M$284+$N$284+$O$284+$R$284+$S$284+$T$284)&gt;0)</formula>
    </cfRule>
  </conditionalFormatting>
  <conditionalFormatting sqref="E285:E315">
    <cfRule type="expression" dxfId="11" priority="7">
      <formula>AND(E285=0,SUM(M285+N285+O285+R285+S285+T285)&gt;0)</formula>
    </cfRule>
  </conditionalFormatting>
  <dataValidations xWindow="672" yWindow="751" count="12">
    <dataValidation allowBlank="1" showErrorMessage="1" prompt="Please continuously update your achieved progress here." sqref="I35:J37 M35:N37" xr:uid="{00000000-0002-0000-0D00-000000000000}"/>
    <dataValidation type="whole" allowBlank="1" showInputMessage="1" showErrorMessage="1" prompt="Please enter the year of contribution of the respective actor. " sqref="I83:I97" xr:uid="{00000000-0002-0000-0D00-000001000000}">
      <formula1>2000</formula1>
      <formula2>2050</formula2>
    </dataValidation>
    <dataValidation type="decimal" operator="greaterThanOrEqual" allowBlank="1" showInputMessage="1" showErrorMessage="1" prompt="Pleased enter your planned target value here. " sqref="G35:H37 K35:L37" xr:uid="{00000000-0002-0000-0D00-000002000000}">
      <formula1>0</formula1>
    </dataValidation>
    <dataValidation type="decimal" operator="greaterThanOrEqual" allowBlank="1" showInputMessage="1" showErrorMessage="1" sqref="E83:E98 N284:N315 S284:S315" xr:uid="{00000000-0002-0000-0D00-000003000000}">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K284:K315" xr:uid="{00000000-0002-0000-0D00-000004000000}">
      <formula1>2000</formula1>
      <formula2>2050</formula2>
    </dataValidation>
    <dataValidation type="decimal" operator="greaterThanOrEqual" allowBlank="1" showErrorMessage="1" prompt="Please indicate the amount investment and currency. (e.g. USD 100 000 000)" sqref="G98:M98" xr:uid="{00000000-0002-0000-0D00-000005000000}">
      <formula1>0</formula1>
    </dataValidation>
    <dataValidation type="whole" operator="greaterThanOrEqual" allowBlank="1" showInputMessage="1" showErrorMessage="1" prompt="Please enter the number of investors in the riskiest tranche (e.g. junior)." sqref="G110 G112 E133" xr:uid="{00000000-0002-0000-0D00-000006000000}">
      <formula1>0</formula1>
    </dataValidation>
    <dataValidation type="whole" allowBlank="1" showInputMessage="1" showErrorMessage="1" errorTitle="Correct year?" error="Please enter the applicable year in the 2000s in which funds were disbursed. " prompt="Please enter the year in which the last disbursement occured here. " sqref="P284:P315" xr:uid="{00000000-0002-0000-0D00-000007000000}">
      <formula1>2000</formula1>
      <formula2>2050</formula2>
    </dataValidation>
    <dataValidation allowBlank="1" showInputMessage="1" showErrorMessage="1" prompt="In case of structured funds, please indicate which tranche the investment was made into." sqref="U284:U315" xr:uid="{00000000-0002-0000-0D00-000008000000}"/>
    <dataValidation type="decimal" operator="greaterThanOrEqual" allowBlank="1" showInputMessage="1" showErrorMessage="1" prompt="Please enter amount mobilised by IKI based on OECD attribution formulas here. " sqref="O284:O315 T284:T315" xr:uid="{00000000-0002-0000-0D00-000009000000}">
      <formula1>0</formula1>
    </dataValidation>
    <dataValidation type="whole" operator="greaterThanOrEqual" allowBlank="1" showInputMessage="1" showErrorMessage="1" prompt="Please enter RF calculated based on OECD methodology." sqref="B175" xr:uid="{00000000-0002-0000-0D00-00000A000000}">
      <formula1>0</formula1>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52" xr:uid="{00000000-0002-0000-0D00-00000B000000}"/>
  </dataValidations>
  <hyperlinks>
    <hyperlink ref="C6:H7" location="'SI5 | 1'!A1" display="SI 5 | 1: Mobilised Finance" xr:uid="{00000000-0004-0000-0D00-000000000000}"/>
    <hyperlink ref="B6:B7" location="'SI5 | Leveraged Finance'!A1" display="&lt;" xr:uid="{00000000-0004-0000-0D00-000001000000}"/>
    <hyperlink ref="I6:I7" location="'SI5 | 2'!A1" display="&gt;" xr:uid="{00000000-0004-0000-0D00-000002000000}"/>
    <hyperlink ref="N6:N7" location="'Basic Data'!A1" display="Basic Data" xr:uid="{00000000-0004-0000-0D00-000003000000}"/>
    <hyperlink ref="O6:O7" location="Manual!A1" display="Manual" xr:uid="{00000000-0004-0000-0D00-000004000000}"/>
    <hyperlink ref="P6:P7" location="Overview!A1" display="Overview" xr:uid="{00000000-0004-0000-0D00-000005000000}"/>
    <hyperlink ref="G27" r:id="rId1" xr:uid="{00000000-0004-0000-0D00-000006000000}"/>
  </hyperlinks>
  <pageMargins left="0.7" right="0.7" top="0.78740157499999996" bottom="0.78740157499999996"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23" operator="containsText" id="{11B0EABF-AE4F-4CFF-B96F-B48ED4C31C99}">
            <xm:f>NOT(ISERROR(SEARCH(Calc!$E$135,G9)))</xm:f>
            <xm:f>Calc!$E$135</xm:f>
            <x14:dxf>
              <fill>
                <patternFill>
                  <bgColor theme="5" tint="0.39994506668294322"/>
                </patternFill>
              </fill>
            </x14:dxf>
          </x14:cfRule>
          <x14:cfRule type="containsText" priority="24" operator="containsText" id="{319596F6-E788-41B1-A324-9100218BDAEB}">
            <xm:f>NOT(ISERROR(SEARCH(Calc!$E$136,G9)))</xm:f>
            <xm:f>Calc!$E$136</xm:f>
            <x14:dxf>
              <fill>
                <patternFill>
                  <bgColor theme="4" tint="0.79998168889431442"/>
                </patternFill>
              </fill>
            </x14:dxf>
          </x14:cfRule>
          <x14:cfRule type="containsText" priority="25" operator="containsText" id="{7F0EB662-51AD-47E7-B33C-2959F99BC770}">
            <xm:f>NOT(ISERROR(SEARCH(Calc!$E$137,G9)))</xm:f>
            <xm:f>Calc!$E$137</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72" yWindow="751" count="9">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r:uid="{00000000-0002-0000-0D00-00000C000000}">
          <x14:formula1>
            <xm:f>Calc!$A$151:$A$152</xm:f>
          </x14:formula1>
          <xm:sqref>E284:E315 E188</xm:sqref>
        </x14:dataValidation>
        <x14:dataValidation type="list" allowBlank="1" showInputMessage="1" showErrorMessage="1" xr:uid="{00000000-0002-0000-0D00-00000D000000}">
          <x14:formula1>
            <xm:f>Calc!$B$151:$B$154</xm:f>
          </x14:formula1>
          <xm:sqref>F284:G315</xm:sqref>
        </x14:dataValidation>
        <x14:dataValidation type="list" allowBlank="1" showInputMessage="1" showErrorMessage="1" xr:uid="{00000000-0002-0000-0D00-00000E000000}">
          <x14:formula1>
            <xm:f>Calc!$C$151:$C$153</xm:f>
          </x14:formula1>
          <xm:sqref>H284:H315</xm:sqref>
        </x14:dataValidation>
        <x14:dataValidation type="list" allowBlank="1" showInputMessage="1" showErrorMessage="1" xr:uid="{00000000-0002-0000-0D00-00000F000000}">
          <x14:formula1>
            <xm:f>Calc!$F$151:$F$383</xm:f>
          </x14:formula1>
          <xm:sqref>I284:I315</xm:sqref>
        </x14:dataValidation>
        <x14:dataValidation type="list" allowBlank="1" showInputMessage="1" showErrorMessage="1" xr:uid="{00000000-0002-0000-0D00-000010000000}">
          <x14:formula1>
            <xm:f>Calc!$E$151:$E$157</xm:f>
          </x14:formula1>
          <xm:sqref>J284:J315</xm:sqref>
        </x14:dataValidation>
        <x14:dataValidation type="list" allowBlank="1" showInputMessage="1" showErrorMessage="1" xr:uid="{00000000-0002-0000-0D00-000011000000}">
          <x14:formula1>
            <xm:f>Calc!$J$151:$J$444</xm:f>
          </x14:formula1>
          <xm:sqref>V284:W315</xm:sqref>
        </x14:dataValidation>
        <x14:dataValidation type="list" allowBlank="1" showInputMessage="1" showErrorMessage="1" xr:uid="{00000000-0002-0000-0D00-000012000000}">
          <x14:formula1>
            <xm:f>Calc!$G$150:$G$156</xm:f>
          </x14:formula1>
          <xm:sqref>B52:C52</xm:sqref>
        </x14:dataValidation>
        <x14:dataValidation type="list" allowBlank="1" showInputMessage="1" showErrorMessage="1" xr:uid="{00000000-0002-0000-0D00-000013000000}">
          <x14:formula1>
            <xm:f>Calc!$A$32:$A$34</xm:f>
          </x14:formula1>
          <xm:sqref>B57:C57 B170:C170 B223:C223</xm:sqref>
        </x14:dataValidation>
        <x14:dataValidation type="list" allowBlank="1" showInputMessage="1" showErrorMessage="1" xr:uid="{00000000-0002-0000-0D00-000014000000}">
          <x14:formula1>
            <xm:f>Calc!$O$151:$O$154</xm:f>
          </x14:formula1>
          <xm:sqref>B143:C143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BC415"/>
  <sheetViews>
    <sheetView zoomScale="80" zoomScaleNormal="80" workbookViewId="0">
      <pane ySplit="10" topLeftCell="A15" activePane="bottomLeft" state="frozen"/>
      <selection pane="bottomLeft" activeCell="H15" sqref="H15"/>
    </sheetView>
  </sheetViews>
  <sheetFormatPr defaultColWidth="11" defaultRowHeight="14"/>
  <cols>
    <col min="1" max="6" width="11" style="9" customWidth="1"/>
    <col min="7" max="10" width="11" style="9"/>
    <col min="11" max="11" width="11.33203125" style="9" customWidth="1"/>
    <col min="12" max="13" width="11" style="9" customWidth="1"/>
    <col min="14" max="15" width="12.83203125" style="9" customWidth="1"/>
    <col min="16" max="16" width="11" style="9"/>
    <col min="17" max="17" width="11.08203125" style="9" bestFit="1" customWidth="1"/>
    <col min="18" max="18" width="12.83203125" style="9" customWidth="1"/>
    <col min="19" max="19" width="12.83203125" style="77" customWidth="1"/>
    <col min="20" max="37" width="11" style="77" customWidth="1"/>
    <col min="38" max="49" width="11" style="77"/>
    <col min="50" max="52" width="11" style="29"/>
    <col min="53" max="16384" width="11" style="9"/>
  </cols>
  <sheetData>
    <row r="1" spans="1:55">
      <c r="A1" s="70"/>
      <c r="B1" s="70"/>
      <c r="C1" s="70"/>
      <c r="D1" s="70"/>
      <c r="E1" s="70"/>
      <c r="F1" s="70"/>
      <c r="G1" s="70"/>
      <c r="H1" s="70"/>
      <c r="I1" s="70"/>
      <c r="J1" s="70"/>
      <c r="K1" s="70"/>
      <c r="L1" s="70"/>
      <c r="M1" s="70"/>
      <c r="N1" s="70"/>
      <c r="O1" s="70"/>
      <c r="P1" s="70"/>
      <c r="Q1" s="50"/>
      <c r="R1" s="50"/>
      <c r="AX1" s="50"/>
      <c r="AY1" s="50"/>
      <c r="AZ1" s="50"/>
      <c r="BA1" s="50"/>
      <c r="BB1" s="50"/>
      <c r="BC1" s="50"/>
    </row>
    <row r="2" spans="1:55">
      <c r="A2" s="70"/>
      <c r="B2" s="70"/>
      <c r="C2" s="70"/>
      <c r="D2" s="70"/>
      <c r="E2" s="70"/>
      <c r="F2" s="70"/>
      <c r="G2" s="70"/>
      <c r="H2" s="70"/>
      <c r="I2" s="70"/>
      <c r="J2" s="70"/>
      <c r="K2" s="70"/>
      <c r="L2" s="70"/>
      <c r="M2" s="70"/>
      <c r="N2" s="70"/>
      <c r="O2" s="70"/>
      <c r="P2" s="70"/>
      <c r="Q2" s="50"/>
      <c r="R2" s="50"/>
      <c r="AX2" s="50"/>
      <c r="AY2" s="50"/>
      <c r="AZ2" s="50"/>
      <c r="BA2" s="50"/>
      <c r="BB2" s="50"/>
      <c r="BC2" s="50"/>
    </row>
    <row r="3" spans="1:55">
      <c r="A3" s="70"/>
      <c r="B3" s="70"/>
      <c r="C3" s="70"/>
      <c r="D3" s="70"/>
      <c r="E3" s="70"/>
      <c r="F3" s="70"/>
      <c r="G3" s="70"/>
      <c r="H3" s="70"/>
      <c r="I3" s="70"/>
      <c r="J3" s="70"/>
      <c r="K3" s="70"/>
      <c r="L3" s="70"/>
      <c r="M3" s="70"/>
      <c r="N3" s="70"/>
      <c r="O3" s="70"/>
      <c r="P3" s="70"/>
      <c r="Q3" s="50"/>
      <c r="R3" s="50"/>
      <c r="AX3" s="77"/>
      <c r="AY3" s="77"/>
      <c r="AZ3" s="77"/>
      <c r="BA3" s="77"/>
      <c r="BB3" s="50"/>
      <c r="BC3" s="50"/>
    </row>
    <row r="4" spans="1:55">
      <c r="A4" s="70"/>
      <c r="B4" s="70"/>
      <c r="C4" s="70"/>
      <c r="D4" s="70"/>
      <c r="E4" s="70"/>
      <c r="F4" s="70"/>
      <c r="G4" s="70"/>
      <c r="H4" s="70"/>
      <c r="I4" s="70"/>
      <c r="J4" s="70"/>
      <c r="K4" s="70"/>
      <c r="L4" s="70"/>
      <c r="M4" s="70"/>
      <c r="N4" s="70"/>
      <c r="O4" s="70"/>
      <c r="P4" s="70"/>
      <c r="Q4" s="50"/>
      <c r="R4" s="50"/>
      <c r="AX4" s="77"/>
      <c r="AY4" s="77"/>
      <c r="AZ4" s="77"/>
      <c r="BA4" s="77"/>
      <c r="BB4" s="77"/>
      <c r="BC4" s="77"/>
    </row>
    <row r="5" spans="1:55" ht="15" customHeight="1">
      <c r="A5" s="70"/>
      <c r="B5" s="618" t="s">
        <v>585</v>
      </c>
      <c r="C5" s="618"/>
      <c r="D5" s="618"/>
      <c r="E5" s="618"/>
      <c r="F5" s="618"/>
      <c r="G5" s="618"/>
      <c r="H5" s="618"/>
      <c r="I5" s="618"/>
      <c r="J5" s="618"/>
      <c r="K5" s="618"/>
      <c r="L5" s="618"/>
      <c r="M5" s="618"/>
      <c r="N5" s="618"/>
      <c r="O5" s="618"/>
      <c r="P5" s="618"/>
      <c r="Q5" s="50"/>
      <c r="R5" s="50"/>
      <c r="AX5" s="77"/>
      <c r="AY5" s="77"/>
      <c r="AZ5" s="77"/>
      <c r="BA5" s="77"/>
      <c r="BB5" s="77"/>
      <c r="BC5" s="77"/>
    </row>
    <row r="6" spans="1:55" ht="15" customHeight="1">
      <c r="A6" s="70"/>
      <c r="B6" s="579" t="s">
        <v>1</v>
      </c>
      <c r="C6" s="579" t="s">
        <v>728</v>
      </c>
      <c r="D6" s="579"/>
      <c r="E6" s="579"/>
      <c r="F6" s="579"/>
      <c r="G6" s="579"/>
      <c r="H6" s="579"/>
      <c r="I6" s="579" t="s">
        <v>3</v>
      </c>
      <c r="J6" s="619"/>
      <c r="K6" s="617"/>
      <c r="L6" s="617"/>
      <c r="M6" s="577" t="s">
        <v>4</v>
      </c>
      <c r="N6" s="578" t="s">
        <v>5</v>
      </c>
      <c r="O6" s="578" t="s">
        <v>2</v>
      </c>
      <c r="P6" s="578" t="s">
        <v>6</v>
      </c>
      <c r="Q6" s="50"/>
      <c r="R6" s="50"/>
      <c r="AX6" s="77"/>
      <c r="AY6" s="77"/>
      <c r="AZ6" s="77"/>
      <c r="BA6" s="77"/>
      <c r="BB6" s="77"/>
      <c r="BC6" s="77"/>
    </row>
    <row r="7" spans="1:55" ht="14.25" customHeight="1">
      <c r="A7" s="70"/>
      <c r="B7" s="579"/>
      <c r="C7" s="579"/>
      <c r="D7" s="579"/>
      <c r="E7" s="579"/>
      <c r="F7" s="579"/>
      <c r="G7" s="579"/>
      <c r="H7" s="579"/>
      <c r="I7" s="579"/>
      <c r="J7" s="619"/>
      <c r="K7" s="617"/>
      <c r="L7" s="617"/>
      <c r="M7" s="577"/>
      <c r="N7" s="578"/>
      <c r="O7" s="578"/>
      <c r="P7" s="578"/>
      <c r="Q7" s="50"/>
      <c r="R7" s="50"/>
      <c r="AQ7" s="175"/>
      <c r="AR7" s="175"/>
      <c r="AS7" s="175"/>
      <c r="AT7" s="175"/>
      <c r="AU7" s="175"/>
      <c r="AV7" s="175"/>
      <c r="AW7" s="175"/>
      <c r="AX7" s="175"/>
      <c r="AY7" s="175"/>
      <c r="AZ7" s="77"/>
      <c r="BA7" s="77"/>
      <c r="BB7" s="77"/>
      <c r="BC7" s="77"/>
    </row>
    <row r="8" spans="1:55">
      <c r="A8" s="70"/>
      <c r="B8" s="70"/>
      <c r="C8" s="70"/>
      <c r="D8" s="70"/>
      <c r="E8" s="70"/>
      <c r="F8" s="70"/>
      <c r="G8" s="70"/>
      <c r="H8" s="70"/>
      <c r="I8" s="70"/>
      <c r="J8" s="70"/>
      <c r="K8" s="70"/>
      <c r="L8" s="70"/>
      <c r="M8" s="70"/>
      <c r="N8" s="70"/>
      <c r="O8" s="70"/>
      <c r="P8" s="70"/>
      <c r="Q8" s="50"/>
      <c r="R8" s="50"/>
      <c r="AE8" s="21"/>
      <c r="AW8" s="174"/>
      <c r="AX8" s="77"/>
      <c r="AY8" s="174"/>
      <c r="AZ8" s="77"/>
      <c r="BA8" s="77"/>
      <c r="BB8" s="77"/>
      <c r="BC8" s="77"/>
    </row>
    <row r="9" spans="1:55" ht="16.399999999999999" customHeight="1">
      <c r="A9" s="70"/>
      <c r="B9" s="633" t="s">
        <v>104</v>
      </c>
      <c r="C9" s="634"/>
      <c r="D9" s="634"/>
      <c r="E9" s="634"/>
      <c r="F9" s="634"/>
      <c r="G9" s="782" t="str">
        <f>VLOOKUP(Calc!$B$143,Calc!$D$142:$E$144,2,FALSE)</f>
        <v>Please indicate whether your project aims at catalysing finance in sheet "SI 5 | Leveraged Finance".</v>
      </c>
      <c r="H9" s="782"/>
      <c r="I9" s="782"/>
      <c r="J9" s="782"/>
      <c r="K9" s="782"/>
      <c r="L9" s="782"/>
      <c r="M9" s="782"/>
      <c r="N9" s="782"/>
      <c r="O9" s="782"/>
      <c r="P9" s="782"/>
      <c r="Q9" s="50"/>
      <c r="R9" s="50"/>
      <c r="AW9" s="174"/>
      <c r="AX9" s="77"/>
      <c r="AY9" s="197"/>
      <c r="AZ9" s="77"/>
      <c r="BA9" s="77"/>
      <c r="BB9" s="77"/>
      <c r="BC9" s="77"/>
    </row>
    <row r="10" spans="1:55" ht="16">
      <c r="A10" s="70"/>
      <c r="B10" s="635"/>
      <c r="C10" s="636"/>
      <c r="D10" s="636"/>
      <c r="E10" s="636"/>
      <c r="F10" s="636"/>
      <c r="G10" s="782"/>
      <c r="H10" s="782"/>
      <c r="I10" s="782"/>
      <c r="J10" s="782"/>
      <c r="K10" s="782"/>
      <c r="L10" s="782"/>
      <c r="M10" s="782"/>
      <c r="N10" s="782"/>
      <c r="O10" s="782"/>
      <c r="P10" s="782"/>
      <c r="Q10" s="50"/>
      <c r="R10" s="50"/>
      <c r="AW10" s="174"/>
      <c r="AX10" s="77"/>
      <c r="AY10" s="197"/>
      <c r="AZ10" s="77"/>
      <c r="BA10" s="77"/>
      <c r="BB10" s="77"/>
      <c r="BC10" s="77"/>
    </row>
    <row r="11" spans="1:55" ht="16">
      <c r="A11" s="50"/>
      <c r="B11" s="50"/>
      <c r="C11" s="50"/>
      <c r="D11" s="50"/>
      <c r="E11" s="50"/>
      <c r="F11" s="50"/>
      <c r="G11" s="50"/>
      <c r="H11" s="50"/>
      <c r="I11" s="50"/>
      <c r="J11" s="50"/>
      <c r="K11" s="50"/>
      <c r="L11" s="50"/>
      <c r="M11" s="50"/>
      <c r="N11" s="50"/>
      <c r="O11" s="50"/>
      <c r="P11" s="50"/>
      <c r="Q11" s="50"/>
      <c r="R11" s="50"/>
      <c r="AW11" s="174"/>
      <c r="AX11" s="77"/>
      <c r="AY11" s="197"/>
      <c r="AZ11" s="77"/>
      <c r="BA11" s="77"/>
      <c r="BB11" s="77"/>
      <c r="BC11" s="77"/>
    </row>
    <row r="12" spans="1:55" ht="16">
      <c r="A12" s="50"/>
      <c r="B12" s="651" t="s">
        <v>729</v>
      </c>
      <c r="C12" s="651"/>
      <c r="D12" s="651"/>
      <c r="E12" s="651"/>
      <c r="F12" s="651"/>
      <c r="G12" s="651"/>
      <c r="H12" s="651"/>
      <c r="I12" s="651"/>
      <c r="J12" s="651"/>
      <c r="K12" s="651"/>
      <c r="L12" s="651"/>
      <c r="M12" s="651"/>
      <c r="N12" s="651"/>
      <c r="O12" s="651"/>
      <c r="P12" s="651"/>
      <c r="Q12" s="50"/>
      <c r="R12" s="50"/>
      <c r="AW12" s="174"/>
      <c r="AX12" s="77"/>
      <c r="AY12" s="197"/>
      <c r="AZ12" s="77"/>
      <c r="BA12" s="77"/>
      <c r="BB12" s="77"/>
      <c r="BC12" s="77"/>
    </row>
    <row r="13" spans="1:55">
      <c r="A13" s="50"/>
      <c r="B13" s="50"/>
      <c r="C13" s="50"/>
      <c r="D13" s="50"/>
      <c r="E13" s="50"/>
      <c r="F13" s="50"/>
      <c r="G13" s="50"/>
      <c r="H13" s="50"/>
      <c r="I13" s="50"/>
      <c r="J13" s="50"/>
      <c r="K13" s="50"/>
      <c r="L13" s="50"/>
      <c r="M13" s="50"/>
      <c r="N13" s="50"/>
      <c r="O13" s="50"/>
      <c r="P13" s="50"/>
      <c r="Q13" s="50"/>
      <c r="R13" s="50"/>
      <c r="AX13" s="77"/>
      <c r="AY13" s="77"/>
      <c r="AZ13" s="77"/>
      <c r="BA13" s="77"/>
      <c r="BB13" s="77"/>
      <c r="BC13" s="77"/>
    </row>
    <row r="14" spans="1:55">
      <c r="A14" s="50"/>
      <c r="B14" s="632" t="s">
        <v>730</v>
      </c>
      <c r="C14" s="632"/>
      <c r="D14" s="632"/>
      <c r="E14" s="632"/>
      <c r="F14" s="632"/>
      <c r="G14" s="632"/>
      <c r="H14" s="632"/>
      <c r="I14" s="632"/>
      <c r="J14" s="632"/>
      <c r="K14" s="632"/>
      <c r="L14" s="632"/>
      <c r="M14" s="632"/>
      <c r="N14" s="632"/>
      <c r="O14" s="632"/>
      <c r="P14" s="632"/>
      <c r="Q14" s="50"/>
      <c r="R14" s="50"/>
      <c r="AX14" s="77"/>
      <c r="AY14" s="77"/>
      <c r="AZ14" s="77"/>
      <c r="BA14" s="77"/>
      <c r="BB14" s="77"/>
      <c r="BC14" s="77"/>
    </row>
    <row r="15" spans="1:55">
      <c r="A15" s="50"/>
      <c r="B15" s="211"/>
      <c r="C15" s="211"/>
      <c r="D15" s="211"/>
      <c r="E15" s="211"/>
      <c r="F15" s="211"/>
      <c r="G15" s="211"/>
      <c r="H15" s="211"/>
      <c r="I15" s="211"/>
      <c r="J15" s="211"/>
      <c r="K15" s="211"/>
      <c r="L15" s="211"/>
      <c r="M15" s="211"/>
      <c r="N15" s="211"/>
      <c r="O15" s="211"/>
      <c r="P15" s="211"/>
      <c r="Q15" s="50"/>
      <c r="R15" s="50"/>
      <c r="AX15" s="77"/>
      <c r="AY15" s="77"/>
      <c r="AZ15" s="77"/>
      <c r="BA15" s="77"/>
      <c r="BB15" s="77"/>
      <c r="BC15" s="77"/>
    </row>
    <row r="16" spans="1:55" ht="14.15" customHeight="1">
      <c r="A16" s="50"/>
      <c r="B16" s="211"/>
      <c r="C16" s="1031" t="s">
        <v>731</v>
      </c>
      <c r="D16" s="1031"/>
      <c r="E16" s="1031"/>
      <c r="F16" s="1031"/>
      <c r="G16" s="1031"/>
      <c r="H16" s="1031"/>
      <c r="I16" s="1031"/>
      <c r="J16" s="1031"/>
      <c r="K16" s="1031"/>
      <c r="L16" s="1031"/>
      <c r="M16" s="1031"/>
      <c r="N16" s="225"/>
      <c r="O16" s="225"/>
      <c r="P16" s="225"/>
      <c r="Q16" s="77"/>
      <c r="R16" s="77"/>
      <c r="AH16" s="29"/>
      <c r="AI16" s="29"/>
      <c r="AJ16" s="29"/>
      <c r="AK16" s="29"/>
      <c r="AL16" s="50"/>
      <c r="AM16" s="50"/>
      <c r="AN16" s="50"/>
      <c r="AO16" s="50"/>
      <c r="AP16" s="50"/>
      <c r="AQ16" s="50"/>
      <c r="AR16" s="50"/>
      <c r="AS16" s="50"/>
      <c r="AT16" s="50"/>
      <c r="AU16" s="50"/>
      <c r="AV16" s="50"/>
      <c r="AW16" s="50"/>
      <c r="AX16" s="50"/>
      <c r="AY16" s="50"/>
      <c r="AZ16" s="50"/>
      <c r="BA16" s="50"/>
      <c r="BB16" s="50"/>
      <c r="BC16" s="50"/>
    </row>
    <row r="17" spans="1:55">
      <c r="A17" s="50"/>
      <c r="B17" s="211"/>
      <c r="C17" s="1031"/>
      <c r="D17" s="1031"/>
      <c r="E17" s="1031"/>
      <c r="F17" s="1031"/>
      <c r="G17" s="1031"/>
      <c r="H17" s="1031"/>
      <c r="I17" s="1031"/>
      <c r="J17" s="1031"/>
      <c r="K17" s="1031"/>
      <c r="L17" s="1031"/>
      <c r="M17" s="1031"/>
      <c r="N17" s="225"/>
      <c r="O17" s="225"/>
      <c r="P17" s="225"/>
      <c r="Q17" s="77"/>
      <c r="R17" s="77"/>
      <c r="AH17" s="29"/>
      <c r="AI17" s="29"/>
      <c r="AJ17" s="29"/>
      <c r="AK17" s="29"/>
      <c r="AL17" s="50"/>
      <c r="AM17" s="50"/>
      <c r="AN17" s="50"/>
      <c r="AO17" s="50"/>
      <c r="AP17" s="50"/>
      <c r="AQ17" s="50"/>
      <c r="AR17" s="50"/>
      <c r="AS17" s="50"/>
      <c r="AT17" s="50"/>
      <c r="AU17" s="50"/>
      <c r="AV17" s="50"/>
      <c r="AW17" s="50"/>
      <c r="AX17" s="50"/>
      <c r="AY17" s="50"/>
      <c r="AZ17" s="50"/>
      <c r="BA17" s="50"/>
      <c r="BB17" s="50"/>
      <c r="BC17" s="50"/>
    </row>
    <row r="18" spans="1:55">
      <c r="A18" s="50"/>
      <c r="B18" s="485"/>
      <c r="C18" s="1031"/>
      <c r="D18" s="1031"/>
      <c r="E18" s="1031"/>
      <c r="F18" s="1031"/>
      <c r="G18" s="1031"/>
      <c r="H18" s="1031"/>
      <c r="I18" s="1031"/>
      <c r="J18" s="1031"/>
      <c r="K18" s="1031"/>
      <c r="L18" s="1031"/>
      <c r="M18" s="1031"/>
      <c r="N18" s="225"/>
      <c r="O18" s="225"/>
      <c r="P18" s="225"/>
      <c r="Q18" s="77"/>
      <c r="R18" s="77"/>
      <c r="AH18" s="29"/>
      <c r="AI18" s="29"/>
      <c r="AJ18" s="29"/>
      <c r="AK18" s="29"/>
      <c r="AL18" s="50"/>
      <c r="AM18" s="50"/>
      <c r="AN18" s="50"/>
      <c r="AO18" s="50"/>
      <c r="AP18" s="50"/>
      <c r="AQ18" s="50"/>
      <c r="AR18" s="50"/>
      <c r="AS18" s="50"/>
      <c r="AT18" s="50"/>
      <c r="AU18" s="50"/>
      <c r="AV18" s="50"/>
      <c r="AW18" s="50"/>
      <c r="AX18" s="50"/>
      <c r="AY18" s="50"/>
      <c r="AZ18" s="50"/>
      <c r="BA18" s="50"/>
      <c r="BB18" s="50"/>
      <c r="BC18" s="50"/>
    </row>
    <row r="19" spans="1:55">
      <c r="A19" s="50"/>
      <c r="B19" s="211"/>
      <c r="C19" s="1031"/>
      <c r="D19" s="1031"/>
      <c r="E19" s="1031"/>
      <c r="F19" s="1031"/>
      <c r="G19" s="1031"/>
      <c r="H19" s="1031"/>
      <c r="I19" s="1031"/>
      <c r="J19" s="1031"/>
      <c r="K19" s="1031"/>
      <c r="L19" s="1031"/>
      <c r="M19" s="1031"/>
      <c r="N19" s="211"/>
      <c r="O19" s="211"/>
      <c r="P19" s="211"/>
      <c r="Q19" s="77"/>
      <c r="R19" s="77"/>
      <c r="AH19" s="29"/>
      <c r="AI19" s="29"/>
      <c r="AJ19" s="29"/>
      <c r="AK19" s="29"/>
      <c r="AL19" s="50"/>
      <c r="AM19" s="50"/>
      <c r="AN19" s="50"/>
      <c r="AO19" s="50"/>
      <c r="AP19" s="50"/>
      <c r="AQ19" s="50"/>
      <c r="AR19" s="50"/>
      <c r="AS19" s="50"/>
      <c r="AT19" s="50"/>
      <c r="AU19" s="50"/>
      <c r="AV19" s="50"/>
      <c r="AW19" s="50"/>
      <c r="AX19" s="50"/>
      <c r="AY19" s="50"/>
      <c r="AZ19" s="50"/>
      <c r="BA19" s="50"/>
      <c r="BB19" s="50"/>
      <c r="BC19" s="50"/>
    </row>
    <row r="20" spans="1:55" ht="14.25" customHeight="1">
      <c r="A20" s="50"/>
      <c r="B20" s="50"/>
      <c r="C20" s="50"/>
      <c r="D20" s="50"/>
      <c r="E20" s="50"/>
      <c r="F20" s="50"/>
      <c r="G20" s="50"/>
      <c r="H20" s="50"/>
      <c r="I20" s="50"/>
      <c r="J20" s="50"/>
      <c r="K20" s="50"/>
      <c r="L20" s="50"/>
      <c r="M20" s="50"/>
      <c r="N20" s="50"/>
      <c r="O20" s="50"/>
      <c r="P20" s="50"/>
      <c r="Q20" s="50"/>
      <c r="R20" s="50"/>
      <c r="AX20" s="77"/>
      <c r="AY20" s="77"/>
      <c r="AZ20" s="77"/>
      <c r="BA20" s="77"/>
      <c r="BB20" s="77"/>
      <c r="BC20" s="77"/>
    </row>
    <row r="21" spans="1:55">
      <c r="A21" s="50"/>
      <c r="B21" s="54" t="s">
        <v>130</v>
      </c>
      <c r="C21" s="215"/>
      <c r="D21" s="215"/>
      <c r="E21" s="215"/>
      <c r="F21" s="215"/>
      <c r="G21" s="215"/>
      <c r="H21" s="215"/>
      <c r="I21" s="215"/>
      <c r="J21" s="215"/>
      <c r="K21" s="215"/>
      <c r="L21" s="215"/>
      <c r="M21" s="215"/>
      <c r="N21" s="215"/>
      <c r="O21" s="215"/>
      <c r="P21" s="216"/>
      <c r="Q21" s="50"/>
      <c r="R21" s="25"/>
      <c r="AX21" s="77"/>
      <c r="AY21" s="77"/>
      <c r="AZ21" s="77"/>
      <c r="BA21" s="77"/>
      <c r="BB21" s="77"/>
      <c r="BC21" s="77"/>
    </row>
    <row r="22" spans="1:55">
      <c r="A22" s="50"/>
      <c r="B22" s="217"/>
      <c r="C22" s="218"/>
      <c r="D22" s="218"/>
      <c r="E22" s="218"/>
      <c r="F22" s="218"/>
      <c r="G22" s="218"/>
      <c r="H22" s="218"/>
      <c r="I22" s="218"/>
      <c r="J22" s="218"/>
      <c r="K22" s="218"/>
      <c r="L22" s="218"/>
      <c r="M22" s="218"/>
      <c r="N22" s="218"/>
      <c r="O22" s="218"/>
      <c r="P22" s="219"/>
      <c r="Q22" s="50"/>
      <c r="R22" s="50"/>
      <c r="AX22" s="77"/>
      <c r="AY22" s="77"/>
      <c r="AZ22" s="77"/>
      <c r="BA22" s="77"/>
      <c r="BB22" s="77"/>
      <c r="BC22" s="77"/>
    </row>
    <row r="23" spans="1:55" ht="15" customHeight="1">
      <c r="A23" s="50"/>
      <c r="B23" s="217"/>
      <c r="C23" s="726" t="s">
        <v>732</v>
      </c>
      <c r="D23" s="726"/>
      <c r="E23" s="726"/>
      <c r="F23" s="1101" t="s">
        <v>134</v>
      </c>
      <c r="G23" s="1071" t="s">
        <v>589</v>
      </c>
      <c r="H23" s="1092"/>
      <c r="I23" s="1092"/>
      <c r="J23" s="810"/>
      <c r="K23" s="1071" t="s">
        <v>590</v>
      </c>
      <c r="L23" s="1092"/>
      <c r="M23" s="1092"/>
      <c r="N23" s="810"/>
      <c r="O23" s="1273"/>
      <c r="P23" s="1239"/>
      <c r="Q23" s="50"/>
      <c r="R23" s="50"/>
      <c r="AX23" s="77"/>
      <c r="AY23" s="77"/>
      <c r="AZ23" s="77"/>
      <c r="BA23" s="77"/>
      <c r="BB23" s="77"/>
      <c r="BC23" s="77"/>
    </row>
    <row r="24" spans="1:55" ht="15" customHeight="1">
      <c r="A24" s="50"/>
      <c r="B24" s="217"/>
      <c r="C24" s="726"/>
      <c r="D24" s="726"/>
      <c r="E24" s="726"/>
      <c r="F24" s="1102"/>
      <c r="G24" s="1093" t="s">
        <v>74</v>
      </c>
      <c r="H24" s="1094"/>
      <c r="I24" s="678" t="s">
        <v>75</v>
      </c>
      <c r="J24" s="1014"/>
      <c r="K24" s="1093" t="s">
        <v>74</v>
      </c>
      <c r="L24" s="1094"/>
      <c r="M24" s="678" t="s">
        <v>75</v>
      </c>
      <c r="N24" s="1014"/>
      <c r="O24" s="1273"/>
      <c r="P24" s="1239"/>
      <c r="Q24" s="50"/>
      <c r="R24" s="50"/>
      <c r="AP24" s="193"/>
      <c r="AX24" s="77"/>
      <c r="AY24" s="77"/>
      <c r="AZ24" s="77"/>
      <c r="BA24" s="77"/>
      <c r="BB24" s="77"/>
      <c r="BC24" s="77"/>
    </row>
    <row r="25" spans="1:55" ht="14.25" customHeight="1">
      <c r="A25" s="50"/>
      <c r="B25" s="217"/>
      <c r="C25" s="726"/>
      <c r="D25" s="726"/>
      <c r="E25" s="726"/>
      <c r="F25" s="1103"/>
      <c r="G25" s="1004"/>
      <c r="H25" s="809"/>
      <c r="I25" s="682"/>
      <c r="J25" s="997"/>
      <c r="K25" s="1004"/>
      <c r="L25" s="809"/>
      <c r="M25" s="682"/>
      <c r="N25" s="997"/>
      <c r="O25" s="1273"/>
      <c r="P25" s="1239"/>
      <c r="Q25" s="50"/>
      <c r="R25" s="50"/>
      <c r="AX25" s="77"/>
      <c r="AY25" s="77"/>
      <c r="AZ25" s="77"/>
      <c r="BA25" s="77"/>
      <c r="BB25" s="77"/>
      <c r="BC25" s="77"/>
    </row>
    <row r="26" spans="1:55" ht="14.25" customHeight="1">
      <c r="A26" s="50"/>
      <c r="B26" s="217"/>
      <c r="C26" s="726" t="s">
        <v>593</v>
      </c>
      <c r="D26" s="726"/>
      <c r="E26" s="726"/>
      <c r="F26" s="969" t="s">
        <v>98</v>
      </c>
      <c r="G26" s="1274">
        <v>0</v>
      </c>
      <c r="H26" s="1274"/>
      <c r="I26" s="1087">
        <f ca="1">IF($G$31&gt;=$I$31,$G$31,$I$31)</f>
        <v>0</v>
      </c>
      <c r="J26" s="1087"/>
      <c r="K26" s="1274">
        <v>0</v>
      </c>
      <c r="L26" s="1274"/>
      <c r="M26" s="1087">
        <f ca="1">IF($G$33&gt;=$I$33,$G$33,$I$33)</f>
        <v>0</v>
      </c>
      <c r="N26" s="1087"/>
      <c r="O26" s="1273"/>
      <c r="P26" s="1239"/>
      <c r="Q26" s="50"/>
      <c r="R26" s="50"/>
      <c r="AX26" s="77"/>
      <c r="AY26" s="77"/>
      <c r="AZ26" s="77"/>
      <c r="BA26" s="77"/>
      <c r="BB26" s="77"/>
      <c r="BC26" s="77"/>
    </row>
    <row r="27" spans="1:55" ht="14.25" customHeight="1">
      <c r="A27" s="50"/>
      <c r="B27" s="217"/>
      <c r="C27" s="726"/>
      <c r="D27" s="726"/>
      <c r="E27" s="726"/>
      <c r="F27" s="969"/>
      <c r="G27" s="1274"/>
      <c r="H27" s="1274"/>
      <c r="I27" s="1087"/>
      <c r="J27" s="1087"/>
      <c r="K27" s="1274"/>
      <c r="L27" s="1274"/>
      <c r="M27" s="1087"/>
      <c r="N27" s="1087"/>
      <c r="O27" s="1273"/>
      <c r="P27" s="1239"/>
      <c r="Q27" s="50"/>
      <c r="R27" s="50"/>
      <c r="AX27" s="77"/>
      <c r="AY27" s="77"/>
      <c r="AZ27" s="77"/>
      <c r="BA27" s="77"/>
      <c r="BB27" s="77"/>
      <c r="BC27" s="77"/>
    </row>
    <row r="28" spans="1:55" ht="14.25" customHeight="1">
      <c r="A28" s="50"/>
      <c r="B28" s="217"/>
      <c r="C28" s="62"/>
      <c r="D28" s="62"/>
      <c r="E28" s="62"/>
      <c r="F28" s="62"/>
      <c r="G28" s="62"/>
      <c r="H28" s="62"/>
      <c r="I28" s="62"/>
      <c r="J28" s="62"/>
      <c r="K28" s="62"/>
      <c r="L28" s="62"/>
      <c r="M28" s="62"/>
      <c r="N28" s="62"/>
      <c r="O28" s="62"/>
      <c r="P28" s="63"/>
      <c r="Q28" s="50"/>
      <c r="R28" s="50"/>
      <c r="AX28" s="77"/>
      <c r="AY28" s="77"/>
      <c r="AZ28" s="77"/>
      <c r="BA28" s="77"/>
      <c r="BB28" s="77"/>
      <c r="BC28" s="77"/>
    </row>
    <row r="29" spans="1:55" ht="14.25" customHeight="1">
      <c r="A29" s="50"/>
      <c r="B29" s="217"/>
      <c r="C29" s="678" t="s">
        <v>610</v>
      </c>
      <c r="D29" s="679"/>
      <c r="E29" s="1014"/>
      <c r="F29" s="726" t="s">
        <v>73</v>
      </c>
      <c r="G29" s="678" t="s">
        <v>611</v>
      </c>
      <c r="H29" s="1014"/>
      <c r="I29" s="981" t="s">
        <v>612</v>
      </c>
      <c r="J29" s="981"/>
      <c r="K29" s="981" t="s">
        <v>613</v>
      </c>
      <c r="L29" s="981"/>
      <c r="M29" s="62"/>
      <c r="N29" s="62"/>
      <c r="O29" s="62"/>
      <c r="P29" s="63"/>
      <c r="Q29" s="50"/>
      <c r="R29" s="50"/>
      <c r="AX29" s="77"/>
      <c r="AY29" s="77"/>
      <c r="BA29" s="50"/>
      <c r="BB29" s="50"/>
      <c r="BC29" s="50"/>
    </row>
    <row r="30" spans="1:55" ht="14.25" customHeight="1">
      <c r="A30" s="50"/>
      <c r="B30" s="217"/>
      <c r="C30" s="682"/>
      <c r="D30" s="683"/>
      <c r="E30" s="997"/>
      <c r="F30" s="726"/>
      <c r="G30" s="682"/>
      <c r="H30" s="997"/>
      <c r="I30" s="981"/>
      <c r="J30" s="981"/>
      <c r="K30" s="981"/>
      <c r="L30" s="981"/>
      <c r="M30" s="62"/>
      <c r="N30" s="62"/>
      <c r="O30" s="62"/>
      <c r="P30" s="63"/>
      <c r="Q30" s="50"/>
      <c r="R30" s="50"/>
      <c r="AX30" s="77"/>
      <c r="AY30" s="77"/>
      <c r="BA30" s="50"/>
      <c r="BB30" s="50"/>
      <c r="BC30" s="50"/>
    </row>
    <row r="31" spans="1:55" ht="14.25" customHeight="1">
      <c r="A31" s="50"/>
      <c r="B31" s="217"/>
      <c r="C31" s="678" t="s">
        <v>614</v>
      </c>
      <c r="D31" s="679"/>
      <c r="E31" s="1014"/>
      <c r="F31" s="969" t="s">
        <v>98</v>
      </c>
      <c r="G31" s="1088">
        <f>SUMIF($F$98:$F$129,Calc!$A$151,$O$98:$O$129)</f>
        <v>0</v>
      </c>
      <c r="H31" s="1089"/>
      <c r="I31" s="1088">
        <f ca="1">SUMIF($F$98:$W$111,Calc!$A$151,$S$98:$S$111)</f>
        <v>0</v>
      </c>
      <c r="J31" s="1089"/>
      <c r="K31" s="1271" t="str">
        <f ca="1">IFERROR(($I$31/$G$31),"0%")</f>
        <v>0%</v>
      </c>
      <c r="L31" s="1271"/>
      <c r="M31" s="62"/>
      <c r="N31" s="62"/>
      <c r="O31" s="62"/>
      <c r="P31" s="63"/>
      <c r="Q31" s="50"/>
      <c r="R31" s="50"/>
      <c r="AX31" s="77"/>
      <c r="AY31" s="77"/>
      <c r="BA31" s="50"/>
      <c r="BB31" s="50"/>
      <c r="BC31" s="50"/>
    </row>
    <row r="32" spans="1:55" ht="14.25" customHeight="1">
      <c r="A32" s="50"/>
      <c r="B32" s="217"/>
      <c r="C32" s="682"/>
      <c r="D32" s="683"/>
      <c r="E32" s="997"/>
      <c r="F32" s="969"/>
      <c r="G32" s="1090"/>
      <c r="H32" s="1091"/>
      <c r="I32" s="1090"/>
      <c r="J32" s="1091"/>
      <c r="K32" s="1271"/>
      <c r="L32" s="1271"/>
      <c r="M32" s="62"/>
      <c r="N32" s="62"/>
      <c r="O32" s="62"/>
      <c r="P32" s="63"/>
      <c r="Q32" s="50"/>
      <c r="R32" s="50"/>
      <c r="AX32" s="77"/>
      <c r="AY32" s="77"/>
      <c r="BA32" s="50"/>
      <c r="BB32" s="50"/>
      <c r="BC32" s="50"/>
    </row>
    <row r="33" spans="1:55" ht="14.25" customHeight="1">
      <c r="A33" s="50"/>
      <c r="B33" s="217"/>
      <c r="C33" s="678" t="s">
        <v>615</v>
      </c>
      <c r="D33" s="679"/>
      <c r="E33" s="1014"/>
      <c r="F33" s="969" t="s">
        <v>98</v>
      </c>
      <c r="G33" s="1088">
        <f ca="1">SUMIF($F$98:$W$129,Calc!$A$152,$O$98:$O$129)</f>
        <v>0</v>
      </c>
      <c r="H33" s="1089"/>
      <c r="I33" s="1088">
        <f ca="1">SUMIF($F$98:$W$111,Calc!$A$152,$S$98:$S$111)</f>
        <v>0</v>
      </c>
      <c r="J33" s="1089"/>
      <c r="K33" s="1271" t="str">
        <f ca="1">IFERROR(($I$33/$G$33),"0%")</f>
        <v>0%</v>
      </c>
      <c r="L33" s="1271"/>
      <c r="M33" s="62"/>
      <c r="N33" s="62"/>
      <c r="O33" s="62"/>
      <c r="P33" s="63"/>
      <c r="Q33" s="50"/>
      <c r="R33" s="50"/>
      <c r="AX33" s="77"/>
      <c r="AY33" s="77"/>
      <c r="BA33" s="50"/>
      <c r="BB33" s="50"/>
      <c r="BC33" s="50"/>
    </row>
    <row r="34" spans="1:55" ht="14.25" customHeight="1">
      <c r="A34" s="50"/>
      <c r="B34" s="217"/>
      <c r="C34" s="682"/>
      <c r="D34" s="683"/>
      <c r="E34" s="997"/>
      <c r="F34" s="969"/>
      <c r="G34" s="1090"/>
      <c r="H34" s="1091"/>
      <c r="I34" s="1090"/>
      <c r="J34" s="1091"/>
      <c r="K34" s="1271"/>
      <c r="L34" s="1271"/>
      <c r="M34" s="62"/>
      <c r="N34" s="62"/>
      <c r="O34" s="62"/>
      <c r="P34" s="63"/>
      <c r="Q34" s="50"/>
      <c r="R34" s="50"/>
      <c r="AX34" s="77"/>
      <c r="AY34" s="77"/>
      <c r="BA34" s="50"/>
      <c r="BB34" s="50"/>
      <c r="BC34" s="50"/>
    </row>
    <row r="35" spans="1:55">
      <c r="A35" s="50"/>
      <c r="B35" s="222"/>
      <c r="C35" s="223"/>
      <c r="D35" s="223"/>
      <c r="E35" s="223"/>
      <c r="F35" s="223"/>
      <c r="G35" s="223"/>
      <c r="H35" s="223"/>
      <c r="I35" s="223"/>
      <c r="J35" s="223"/>
      <c r="K35" s="223"/>
      <c r="L35" s="61"/>
      <c r="M35" s="61"/>
      <c r="N35" s="61"/>
      <c r="O35" s="223"/>
      <c r="P35" s="224"/>
      <c r="Q35" s="50"/>
      <c r="R35" s="50"/>
      <c r="AX35" s="77"/>
      <c r="AY35" s="77"/>
      <c r="BA35" s="50"/>
      <c r="BB35" s="50"/>
      <c r="BC35" s="50"/>
    </row>
    <row r="36" spans="1:55" ht="14.25" customHeight="1">
      <c r="A36" s="50"/>
      <c r="B36" s="50"/>
      <c r="C36" s="50"/>
      <c r="D36" s="50"/>
      <c r="E36" s="50"/>
      <c r="F36" s="50"/>
      <c r="G36" s="50"/>
      <c r="H36" s="50"/>
      <c r="I36" s="50"/>
      <c r="J36" s="50"/>
      <c r="K36" s="50"/>
      <c r="L36" s="50"/>
      <c r="M36" s="50"/>
      <c r="N36" s="50"/>
      <c r="O36" s="50"/>
      <c r="P36" s="50"/>
      <c r="Q36" s="26"/>
      <c r="R36" s="26"/>
      <c r="S36" s="22"/>
      <c r="T36" s="22"/>
      <c r="U36" s="22"/>
      <c r="V36" s="22"/>
      <c r="W36" s="22"/>
      <c r="X36" s="22"/>
      <c r="Y36" s="22"/>
      <c r="Z36" s="22"/>
      <c r="AA36" s="22"/>
      <c r="AB36" s="22"/>
      <c r="AX36" s="77"/>
      <c r="AY36" s="77"/>
      <c r="BA36" s="50"/>
      <c r="BB36" s="50"/>
      <c r="BC36" s="50"/>
    </row>
    <row r="37" spans="1:55">
      <c r="A37" s="50"/>
      <c r="B37" s="50"/>
      <c r="C37" s="50"/>
      <c r="D37" s="50"/>
      <c r="E37" s="50"/>
      <c r="F37" s="50"/>
      <c r="G37" s="50"/>
      <c r="H37" s="50"/>
      <c r="I37" s="50"/>
      <c r="J37" s="50"/>
      <c r="K37" s="50"/>
      <c r="L37" s="50"/>
      <c r="M37" s="50"/>
      <c r="N37" s="50"/>
      <c r="O37" s="50"/>
      <c r="P37" s="50"/>
      <c r="Q37" s="50"/>
      <c r="R37" s="50"/>
      <c r="AX37" s="77"/>
      <c r="AY37" s="77"/>
      <c r="BA37" s="50"/>
      <c r="BB37" s="50"/>
      <c r="BC37" s="50"/>
    </row>
    <row r="38" spans="1:55">
      <c r="A38" s="50"/>
      <c r="B38" s="651" t="s">
        <v>482</v>
      </c>
      <c r="C38" s="651"/>
      <c r="D38" s="651"/>
      <c r="E38" s="651"/>
      <c r="F38" s="651"/>
      <c r="G38" s="651"/>
      <c r="H38" s="651"/>
      <c r="I38" s="651"/>
      <c r="J38" s="651"/>
      <c r="K38" s="651"/>
      <c r="L38" s="651"/>
      <c r="M38" s="651"/>
      <c r="N38" s="651"/>
      <c r="O38" s="651"/>
      <c r="P38" s="651"/>
      <c r="Q38" s="50"/>
      <c r="R38" s="50"/>
      <c r="AX38" s="77"/>
      <c r="AY38" s="77"/>
      <c r="BA38" s="50"/>
      <c r="BB38" s="50"/>
      <c r="BC38" s="50"/>
    </row>
    <row r="39" spans="1:55">
      <c r="A39" s="22"/>
      <c r="B39" s="70"/>
      <c r="C39" s="70"/>
      <c r="D39" s="70"/>
      <c r="E39" s="70"/>
      <c r="F39" s="70"/>
      <c r="G39" s="70"/>
      <c r="H39" s="70"/>
      <c r="I39" s="70"/>
      <c r="J39" s="70"/>
      <c r="K39" s="70"/>
      <c r="L39" s="70"/>
      <c r="M39" s="70"/>
      <c r="N39" s="70"/>
      <c r="O39" s="70"/>
      <c r="P39" s="70"/>
      <c r="Q39" s="50"/>
      <c r="R39" s="50"/>
      <c r="AX39" s="77"/>
      <c r="AY39" s="77"/>
      <c r="BA39" s="50"/>
      <c r="BB39" s="50"/>
      <c r="BC39" s="50"/>
    </row>
    <row r="40" spans="1:55" ht="15" customHeight="1">
      <c r="A40" s="22"/>
      <c r="B40" s="1275" t="s">
        <v>733</v>
      </c>
      <c r="C40" s="1275"/>
      <c r="D40" s="1275"/>
      <c r="E40" s="1275"/>
      <c r="F40" s="1275"/>
      <c r="G40" s="1275"/>
      <c r="H40" s="1275"/>
      <c r="I40" s="1275"/>
      <c r="J40" s="1275"/>
      <c r="K40" s="1275"/>
      <c r="L40" s="1275"/>
      <c r="M40" s="1275"/>
      <c r="N40" s="1275"/>
      <c r="O40" s="1275"/>
      <c r="P40" s="1275"/>
      <c r="Q40" s="50"/>
      <c r="R40" s="50"/>
      <c r="AX40" s="77"/>
      <c r="AY40" s="77"/>
      <c r="BA40" s="50"/>
      <c r="BB40" s="50"/>
      <c r="BC40" s="50"/>
    </row>
    <row r="41" spans="1:55">
      <c r="A41" s="22"/>
      <c r="B41" s="1275"/>
      <c r="C41" s="1275"/>
      <c r="D41" s="1275"/>
      <c r="E41" s="1275"/>
      <c r="F41" s="1275"/>
      <c r="G41" s="1275"/>
      <c r="H41" s="1275"/>
      <c r="I41" s="1275"/>
      <c r="J41" s="1275"/>
      <c r="K41" s="1275"/>
      <c r="L41" s="1275"/>
      <c r="M41" s="1275"/>
      <c r="N41" s="1275"/>
      <c r="O41" s="1275"/>
      <c r="P41" s="1275"/>
      <c r="Q41" s="50"/>
      <c r="R41" s="50"/>
      <c r="AX41" s="77"/>
      <c r="AY41" s="77"/>
      <c r="BA41" s="50"/>
      <c r="BB41" s="50"/>
      <c r="BC41" s="50"/>
    </row>
    <row r="42" spans="1:55">
      <c r="A42" s="22"/>
      <c r="B42" s="1275"/>
      <c r="C42" s="1275"/>
      <c r="D42" s="1275"/>
      <c r="E42" s="1275"/>
      <c r="F42" s="1275"/>
      <c r="G42" s="1275"/>
      <c r="H42" s="1275"/>
      <c r="I42" s="1275"/>
      <c r="J42" s="1275"/>
      <c r="K42" s="1275"/>
      <c r="L42" s="1275"/>
      <c r="M42" s="1275"/>
      <c r="N42" s="1275"/>
      <c r="O42" s="1275"/>
      <c r="P42" s="1275"/>
      <c r="Q42" s="50"/>
      <c r="R42" s="50"/>
      <c r="AX42" s="77"/>
      <c r="AY42" s="77"/>
      <c r="BA42" s="50"/>
      <c r="BB42" s="50"/>
      <c r="BC42" s="50"/>
    </row>
    <row r="43" spans="1:55">
      <c r="A43" s="22"/>
      <c r="B43" s="70"/>
      <c r="C43" s="70"/>
      <c r="D43" s="70"/>
      <c r="E43" s="70"/>
      <c r="F43" s="70"/>
      <c r="G43" s="70"/>
      <c r="H43" s="70"/>
      <c r="I43" s="70"/>
      <c r="J43" s="70"/>
      <c r="K43" s="70"/>
      <c r="L43" s="70"/>
      <c r="M43" s="70"/>
      <c r="N43" s="70"/>
      <c r="O43" s="70"/>
      <c r="P43" s="70"/>
      <c r="Q43" s="50"/>
      <c r="R43" s="50"/>
      <c r="AX43" s="77"/>
      <c r="AY43" s="77"/>
      <c r="BA43" s="50"/>
      <c r="BB43" s="50"/>
      <c r="BC43" s="50"/>
    </row>
    <row r="44" spans="1:55">
      <c r="A44" s="22"/>
      <c r="B44" s="70" t="s">
        <v>734</v>
      </c>
      <c r="C44" s="70"/>
      <c r="D44" s="70"/>
      <c r="E44" s="70"/>
      <c r="F44" s="70"/>
      <c r="G44" s="70"/>
      <c r="H44" s="70"/>
      <c r="I44" s="70"/>
      <c r="J44" s="70"/>
      <c r="K44" s="70"/>
      <c r="L44" s="70"/>
      <c r="M44" s="70"/>
      <c r="N44" s="70"/>
      <c r="O44" s="70"/>
      <c r="P44" s="70"/>
      <c r="Q44" s="50"/>
      <c r="R44" s="50"/>
      <c r="AX44" s="77"/>
      <c r="AY44" s="77"/>
      <c r="BA44" s="50"/>
      <c r="BB44" s="50"/>
      <c r="BC44" s="50"/>
    </row>
    <row r="45" spans="1:55">
      <c r="A45" s="22"/>
      <c r="B45" s="791"/>
      <c r="C45" s="792"/>
      <c r="D45" s="792"/>
      <c r="E45" s="792"/>
      <c r="F45" s="792"/>
      <c r="G45" s="792"/>
      <c r="H45" s="792"/>
      <c r="I45" s="792"/>
      <c r="J45" s="792"/>
      <c r="K45" s="792"/>
      <c r="L45" s="792"/>
      <c r="M45" s="792"/>
      <c r="N45" s="792"/>
      <c r="O45" s="792"/>
      <c r="P45" s="793"/>
      <c r="Q45" s="50"/>
      <c r="R45" s="50"/>
      <c r="AX45" s="77"/>
      <c r="AY45" s="77"/>
      <c r="BA45" s="50"/>
      <c r="BB45" s="50"/>
      <c r="BC45" s="50"/>
    </row>
    <row r="46" spans="1:55">
      <c r="A46" s="22"/>
      <c r="B46" s="794"/>
      <c r="C46" s="795"/>
      <c r="D46" s="795"/>
      <c r="E46" s="795"/>
      <c r="F46" s="795"/>
      <c r="G46" s="795"/>
      <c r="H46" s="795"/>
      <c r="I46" s="795"/>
      <c r="J46" s="795"/>
      <c r="K46" s="795"/>
      <c r="L46" s="795"/>
      <c r="M46" s="795"/>
      <c r="N46" s="795"/>
      <c r="O46" s="795"/>
      <c r="P46" s="796"/>
      <c r="Q46" s="50"/>
      <c r="R46" s="50"/>
      <c r="AX46" s="77"/>
      <c r="AY46" s="77"/>
      <c r="BA46" s="50"/>
      <c r="BB46" s="50"/>
      <c r="BC46" s="50"/>
    </row>
    <row r="47" spans="1:55">
      <c r="A47" s="22"/>
      <c r="B47" s="794"/>
      <c r="C47" s="795"/>
      <c r="D47" s="795"/>
      <c r="E47" s="795"/>
      <c r="F47" s="795"/>
      <c r="G47" s="795"/>
      <c r="H47" s="795"/>
      <c r="I47" s="795"/>
      <c r="J47" s="795"/>
      <c r="K47" s="795"/>
      <c r="L47" s="795"/>
      <c r="M47" s="795"/>
      <c r="N47" s="795"/>
      <c r="O47" s="795"/>
      <c r="P47" s="796"/>
      <c r="Q47" s="50"/>
      <c r="R47" s="50"/>
      <c r="AX47" s="77"/>
      <c r="AY47" s="77"/>
      <c r="BA47" s="50"/>
      <c r="BB47" s="50"/>
      <c r="BC47" s="50"/>
    </row>
    <row r="48" spans="1:55">
      <c r="A48" s="22"/>
      <c r="B48" s="794"/>
      <c r="C48" s="795"/>
      <c r="D48" s="795"/>
      <c r="E48" s="795"/>
      <c r="F48" s="795"/>
      <c r="G48" s="795"/>
      <c r="H48" s="795"/>
      <c r="I48" s="795"/>
      <c r="J48" s="795"/>
      <c r="K48" s="795"/>
      <c r="L48" s="795"/>
      <c r="M48" s="795"/>
      <c r="N48" s="795"/>
      <c r="O48" s="795"/>
      <c r="P48" s="796"/>
      <c r="Q48" s="50"/>
      <c r="R48" s="50"/>
      <c r="AX48" s="77"/>
      <c r="AY48" s="77"/>
      <c r="BA48" s="50"/>
      <c r="BB48" s="50"/>
      <c r="BC48" s="50"/>
    </row>
    <row r="49" spans="1:55">
      <c r="A49" s="22"/>
      <c r="B49" s="794"/>
      <c r="C49" s="795"/>
      <c r="D49" s="795"/>
      <c r="E49" s="795"/>
      <c r="F49" s="795"/>
      <c r="G49" s="795"/>
      <c r="H49" s="795"/>
      <c r="I49" s="795"/>
      <c r="J49" s="795"/>
      <c r="K49" s="795"/>
      <c r="L49" s="795"/>
      <c r="M49" s="795"/>
      <c r="N49" s="795"/>
      <c r="O49" s="795"/>
      <c r="P49" s="796"/>
      <c r="Q49" s="50"/>
      <c r="R49" s="50"/>
      <c r="AX49" s="77"/>
      <c r="AY49" s="77"/>
      <c r="BA49" s="50"/>
      <c r="BB49" s="50"/>
      <c r="BC49" s="50"/>
    </row>
    <row r="50" spans="1:55">
      <c r="A50" s="32"/>
      <c r="B50" s="797"/>
      <c r="C50" s="798"/>
      <c r="D50" s="798"/>
      <c r="E50" s="798"/>
      <c r="F50" s="798"/>
      <c r="G50" s="798"/>
      <c r="H50" s="798"/>
      <c r="I50" s="798"/>
      <c r="J50" s="798"/>
      <c r="K50" s="798"/>
      <c r="L50" s="798"/>
      <c r="M50" s="798"/>
      <c r="N50" s="798"/>
      <c r="O50" s="798"/>
      <c r="P50" s="799"/>
      <c r="Q50" s="50"/>
      <c r="R50" s="50"/>
      <c r="AX50" s="77"/>
      <c r="AY50" s="77"/>
      <c r="BA50" s="50"/>
      <c r="BB50" s="50"/>
      <c r="BC50" s="50"/>
    </row>
    <row r="51" spans="1:55">
      <c r="A51" s="22"/>
      <c r="B51" s="50"/>
      <c r="C51" s="50"/>
      <c r="D51" s="50"/>
      <c r="E51" s="50"/>
      <c r="F51" s="50"/>
      <c r="G51" s="50"/>
      <c r="H51" s="50"/>
      <c r="I51" s="50"/>
      <c r="J51" s="50"/>
      <c r="K51" s="50"/>
      <c r="L51" s="50"/>
      <c r="M51" s="50"/>
      <c r="N51" s="50"/>
      <c r="O51" s="50"/>
      <c r="P51" s="50"/>
      <c r="Q51" s="50"/>
      <c r="R51" s="50"/>
      <c r="AX51" s="77"/>
      <c r="AY51" s="77"/>
      <c r="BA51" s="50"/>
      <c r="BB51" s="50"/>
      <c r="BC51" s="50"/>
    </row>
    <row r="52" spans="1:55">
      <c r="A52" s="22"/>
      <c r="B52" s="50"/>
      <c r="C52" s="50"/>
      <c r="D52" s="50"/>
      <c r="E52" s="50"/>
      <c r="F52" s="50"/>
      <c r="G52" s="50"/>
      <c r="H52" s="50"/>
      <c r="I52" s="50"/>
      <c r="J52" s="50"/>
      <c r="K52" s="50"/>
      <c r="L52" s="50"/>
      <c r="M52" s="50"/>
      <c r="N52" s="50"/>
      <c r="O52" s="50"/>
      <c r="P52" s="50"/>
      <c r="Q52" s="50"/>
      <c r="R52" s="50"/>
      <c r="AX52" s="77"/>
      <c r="AY52" s="77"/>
      <c r="BA52" s="50"/>
      <c r="BB52" s="50"/>
      <c r="BC52" s="50"/>
    </row>
    <row r="53" spans="1:55">
      <c r="A53" s="22"/>
      <c r="B53" s="1272" t="s">
        <v>735</v>
      </c>
      <c r="C53" s="1272"/>
      <c r="D53" s="1272"/>
      <c r="E53" s="1272"/>
      <c r="F53" s="1272"/>
      <c r="G53" s="1272"/>
      <c r="H53" s="1272"/>
      <c r="I53" s="1272"/>
      <c r="J53" s="1272"/>
      <c r="K53" s="1272"/>
      <c r="L53" s="1272"/>
      <c r="M53" s="1272"/>
      <c r="N53" s="1272"/>
      <c r="O53" s="1272"/>
      <c r="P53" s="1272"/>
      <c r="Q53" s="50"/>
      <c r="R53" s="50"/>
      <c r="AX53" s="77"/>
      <c r="AY53" s="77"/>
      <c r="BA53" s="50"/>
      <c r="BB53" s="50"/>
      <c r="BC53" s="50"/>
    </row>
    <row r="54" spans="1:55">
      <c r="A54" s="22"/>
      <c r="B54" s="791"/>
      <c r="C54" s="792"/>
      <c r="D54" s="792"/>
      <c r="E54" s="792"/>
      <c r="F54" s="792"/>
      <c r="G54" s="792"/>
      <c r="H54" s="792"/>
      <c r="I54" s="792"/>
      <c r="J54" s="792"/>
      <c r="K54" s="792"/>
      <c r="L54" s="792"/>
      <c r="M54" s="792"/>
      <c r="N54" s="792"/>
      <c r="O54" s="792"/>
      <c r="P54" s="793"/>
      <c r="Q54" s="50"/>
      <c r="R54" s="50"/>
      <c r="AX54" s="77"/>
      <c r="AY54" s="77"/>
      <c r="BA54" s="50"/>
      <c r="BB54" s="50"/>
      <c r="BC54" s="50"/>
    </row>
    <row r="55" spans="1:55">
      <c r="A55" s="22"/>
      <c r="B55" s="794"/>
      <c r="C55" s="795"/>
      <c r="D55" s="795"/>
      <c r="E55" s="795"/>
      <c r="F55" s="795"/>
      <c r="G55" s="795"/>
      <c r="H55" s="795"/>
      <c r="I55" s="795"/>
      <c r="J55" s="795"/>
      <c r="K55" s="795"/>
      <c r="L55" s="795"/>
      <c r="M55" s="795"/>
      <c r="N55" s="795"/>
      <c r="O55" s="795"/>
      <c r="P55" s="796"/>
      <c r="Q55" s="50"/>
      <c r="R55" s="50"/>
      <c r="AX55" s="77"/>
      <c r="AY55" s="77"/>
      <c r="BA55" s="50"/>
      <c r="BB55" s="50"/>
      <c r="BC55" s="50"/>
    </row>
    <row r="56" spans="1:55">
      <c r="A56" s="22"/>
      <c r="B56" s="794"/>
      <c r="C56" s="795"/>
      <c r="D56" s="795"/>
      <c r="E56" s="795"/>
      <c r="F56" s="795"/>
      <c r="G56" s="795"/>
      <c r="H56" s="795"/>
      <c r="I56" s="795"/>
      <c r="J56" s="795"/>
      <c r="K56" s="795"/>
      <c r="L56" s="795"/>
      <c r="M56" s="795"/>
      <c r="N56" s="795"/>
      <c r="O56" s="795"/>
      <c r="P56" s="796"/>
      <c r="Q56" s="50"/>
      <c r="R56" s="50"/>
      <c r="AX56" s="77"/>
      <c r="AY56" s="77"/>
      <c r="BA56" s="50"/>
      <c r="BB56" s="50"/>
      <c r="BC56" s="50"/>
    </row>
    <row r="57" spans="1:55">
      <c r="A57" s="22"/>
      <c r="B57" s="794"/>
      <c r="C57" s="795"/>
      <c r="D57" s="795"/>
      <c r="E57" s="795"/>
      <c r="F57" s="795"/>
      <c r="G57" s="795"/>
      <c r="H57" s="795"/>
      <c r="I57" s="795"/>
      <c r="J57" s="795"/>
      <c r="K57" s="795"/>
      <c r="L57" s="795"/>
      <c r="M57" s="795"/>
      <c r="N57" s="795"/>
      <c r="O57" s="795"/>
      <c r="P57" s="796"/>
      <c r="Q57" s="50"/>
      <c r="R57" s="50"/>
      <c r="AX57" s="77"/>
      <c r="AY57" s="77"/>
      <c r="BA57" s="50"/>
      <c r="BB57" s="50"/>
      <c r="BC57" s="50"/>
    </row>
    <row r="58" spans="1:55">
      <c r="A58" s="22"/>
      <c r="B58" s="794"/>
      <c r="C58" s="795"/>
      <c r="D58" s="795"/>
      <c r="E58" s="795"/>
      <c r="F58" s="795"/>
      <c r="G58" s="795"/>
      <c r="H58" s="795"/>
      <c r="I58" s="795"/>
      <c r="J58" s="795"/>
      <c r="K58" s="795"/>
      <c r="L58" s="795"/>
      <c r="M58" s="795"/>
      <c r="N58" s="795"/>
      <c r="O58" s="795"/>
      <c r="P58" s="796"/>
      <c r="Q58" s="50"/>
      <c r="R58" s="50"/>
      <c r="AX58" s="77"/>
      <c r="AY58" s="77"/>
      <c r="BA58" s="50"/>
      <c r="BB58" s="50"/>
      <c r="BC58" s="50"/>
    </row>
    <row r="59" spans="1:55">
      <c r="A59" s="22"/>
      <c r="B59" s="797"/>
      <c r="C59" s="798"/>
      <c r="D59" s="798"/>
      <c r="E59" s="798"/>
      <c r="F59" s="798"/>
      <c r="G59" s="798"/>
      <c r="H59" s="798"/>
      <c r="I59" s="798"/>
      <c r="J59" s="798"/>
      <c r="K59" s="798"/>
      <c r="L59" s="798"/>
      <c r="M59" s="798"/>
      <c r="N59" s="798"/>
      <c r="O59" s="798"/>
      <c r="P59" s="799"/>
      <c r="Q59" s="50"/>
      <c r="R59" s="50"/>
      <c r="AX59" s="77"/>
      <c r="AY59" s="77"/>
      <c r="BA59" s="50"/>
      <c r="BB59" s="50"/>
      <c r="BC59" s="50"/>
    </row>
    <row r="60" spans="1:55">
      <c r="A60" s="22"/>
      <c r="B60" s="50"/>
      <c r="C60" s="50"/>
      <c r="D60" s="50"/>
      <c r="E60" s="50"/>
      <c r="F60" s="50"/>
      <c r="G60" s="50"/>
      <c r="H60" s="50"/>
      <c r="I60" s="50"/>
      <c r="J60" s="50"/>
      <c r="K60" s="50"/>
      <c r="L60" s="50"/>
      <c r="M60" s="50"/>
      <c r="N60" s="50"/>
      <c r="O60" s="50"/>
      <c r="P60" s="50"/>
      <c r="Q60" s="50"/>
      <c r="R60" s="50"/>
      <c r="AX60" s="77"/>
      <c r="AY60" s="77"/>
      <c r="BA60" s="50"/>
      <c r="BB60" s="50"/>
      <c r="BC60" s="50"/>
    </row>
    <row r="61" spans="1:55">
      <c r="A61" s="22"/>
      <c r="B61" s="50"/>
      <c r="C61" s="50"/>
      <c r="D61" s="50"/>
      <c r="E61" s="50"/>
      <c r="F61" s="50"/>
      <c r="G61" s="50"/>
      <c r="H61" s="50"/>
      <c r="I61" s="50"/>
      <c r="J61" s="50"/>
      <c r="K61" s="50"/>
      <c r="L61" s="50"/>
      <c r="M61" s="50"/>
      <c r="N61" s="50"/>
      <c r="O61" s="50"/>
      <c r="P61" s="50"/>
      <c r="Q61" s="50"/>
      <c r="R61" s="50"/>
      <c r="AX61" s="77"/>
      <c r="AY61" s="77"/>
      <c r="BA61" s="50"/>
      <c r="BB61" s="50"/>
      <c r="BC61" s="50"/>
    </row>
    <row r="62" spans="1:55">
      <c r="A62" s="22"/>
      <c r="B62" s="34" t="s">
        <v>736</v>
      </c>
      <c r="C62" s="70"/>
      <c r="D62" s="70"/>
      <c r="E62" s="70"/>
      <c r="F62" s="70"/>
      <c r="G62" s="70"/>
      <c r="H62" s="70"/>
      <c r="I62" s="70"/>
      <c r="J62" s="50"/>
      <c r="K62" s="50"/>
      <c r="L62" s="50"/>
      <c r="M62" s="50"/>
      <c r="N62" s="50"/>
      <c r="O62" s="50"/>
      <c r="P62" s="50"/>
      <c r="Q62" s="50"/>
      <c r="R62" s="50"/>
      <c r="AX62" s="77"/>
      <c r="AY62" s="77"/>
      <c r="BA62" s="50"/>
      <c r="BB62" s="50"/>
      <c r="BC62" s="50"/>
    </row>
    <row r="63" spans="1:55">
      <c r="A63" s="22"/>
      <c r="B63" s="70" t="s">
        <v>737</v>
      </c>
      <c r="C63" s="70"/>
      <c r="D63" s="70"/>
      <c r="E63" s="70"/>
      <c r="F63" s="70"/>
      <c r="G63" s="70"/>
      <c r="H63" s="70"/>
      <c r="I63" s="70"/>
      <c r="J63" s="50"/>
      <c r="K63" s="252" t="s">
        <v>127</v>
      </c>
      <c r="L63" s="50"/>
      <c r="M63" s="50"/>
      <c r="N63" s="50"/>
      <c r="O63" s="50"/>
      <c r="P63" s="50"/>
      <c r="Q63" s="50"/>
      <c r="R63" s="50"/>
      <c r="AX63" s="77"/>
      <c r="AY63" s="77"/>
      <c r="BA63" s="50"/>
      <c r="BB63" s="50"/>
      <c r="BC63" s="50"/>
    </row>
    <row r="64" spans="1:55">
      <c r="A64" s="22"/>
      <c r="B64" s="50"/>
      <c r="C64" s="50"/>
      <c r="D64" s="50"/>
      <c r="E64" s="50"/>
      <c r="F64" s="50"/>
      <c r="G64" s="50"/>
      <c r="H64" s="50"/>
      <c r="I64" s="50"/>
      <c r="J64" s="50"/>
      <c r="K64" s="50"/>
      <c r="L64" s="50"/>
      <c r="M64" s="50"/>
      <c r="N64" s="50"/>
      <c r="O64" s="50"/>
      <c r="P64" s="50"/>
      <c r="Q64" s="50"/>
      <c r="R64" s="50"/>
      <c r="AX64" s="77"/>
      <c r="AY64" s="77"/>
      <c r="BA64" s="50"/>
      <c r="BB64" s="50"/>
      <c r="BC64" s="50"/>
    </row>
    <row r="65" spans="1:51" ht="14.15" customHeight="1">
      <c r="A65" s="22"/>
      <c r="B65" s="632" t="s">
        <v>738</v>
      </c>
      <c r="C65" s="632"/>
      <c r="D65" s="632"/>
      <c r="E65" s="632"/>
      <c r="F65" s="632"/>
      <c r="G65" s="632"/>
      <c r="H65" s="632"/>
      <c r="I65" s="632"/>
      <c r="J65" s="632"/>
      <c r="K65" s="632"/>
      <c r="L65" s="632"/>
      <c r="M65" s="632"/>
      <c r="N65" s="632"/>
      <c r="O65" s="632"/>
      <c r="P65" s="632"/>
      <c r="Q65" s="50"/>
      <c r="R65" s="50"/>
      <c r="AX65" s="77"/>
      <c r="AY65" s="77"/>
    </row>
    <row r="66" spans="1:51">
      <c r="A66" s="22"/>
      <c r="B66" s="632"/>
      <c r="C66" s="632"/>
      <c r="D66" s="632"/>
      <c r="E66" s="632"/>
      <c r="F66" s="632"/>
      <c r="G66" s="632"/>
      <c r="H66" s="632"/>
      <c r="I66" s="632"/>
      <c r="J66" s="632"/>
      <c r="K66" s="632"/>
      <c r="L66" s="632"/>
      <c r="M66" s="632"/>
      <c r="N66" s="632"/>
      <c r="O66" s="632"/>
      <c r="P66" s="632"/>
      <c r="Q66" s="50"/>
      <c r="R66" s="50"/>
      <c r="AX66" s="77"/>
      <c r="AY66" s="77"/>
    </row>
    <row r="67" spans="1:51">
      <c r="A67" s="22"/>
      <c r="B67" s="632"/>
      <c r="C67" s="632"/>
      <c r="D67" s="632"/>
      <c r="E67" s="632"/>
      <c r="F67" s="632"/>
      <c r="G67" s="632"/>
      <c r="H67" s="632"/>
      <c r="I67" s="632"/>
      <c r="J67" s="632"/>
      <c r="K67" s="632"/>
      <c r="L67" s="632"/>
      <c r="M67" s="632"/>
      <c r="N67" s="632"/>
      <c r="O67" s="632"/>
      <c r="P67" s="632"/>
      <c r="Q67" s="50"/>
      <c r="R67" s="50"/>
      <c r="AX67" s="77"/>
      <c r="AY67" s="77"/>
    </row>
    <row r="68" spans="1:51">
      <c r="A68" s="22"/>
      <c r="B68" s="50"/>
      <c r="C68" s="50"/>
      <c r="D68" s="50"/>
      <c r="E68" s="50"/>
      <c r="F68" s="50"/>
      <c r="G68" s="50"/>
      <c r="H68" s="50"/>
      <c r="I68" s="50"/>
      <c r="J68" s="50"/>
      <c r="K68" s="50"/>
      <c r="L68" s="50"/>
      <c r="M68" s="50"/>
      <c r="N68" s="50"/>
      <c r="O68" s="50"/>
      <c r="P68" s="50"/>
      <c r="Q68" s="50"/>
      <c r="R68" s="50"/>
      <c r="AX68" s="77"/>
      <c r="AY68" s="77"/>
    </row>
    <row r="69" spans="1:51">
      <c r="A69" s="22"/>
      <c r="B69" s="791"/>
      <c r="C69" s="792"/>
      <c r="D69" s="792"/>
      <c r="E69" s="792"/>
      <c r="F69" s="792"/>
      <c r="G69" s="792"/>
      <c r="H69" s="792"/>
      <c r="I69" s="792"/>
      <c r="J69" s="792"/>
      <c r="K69" s="792"/>
      <c r="L69" s="792"/>
      <c r="M69" s="792"/>
      <c r="N69" s="792"/>
      <c r="O69" s="792"/>
      <c r="P69" s="793"/>
      <c r="Q69" s="50"/>
      <c r="R69" s="50"/>
      <c r="AX69" s="77"/>
      <c r="AY69" s="77"/>
    </row>
    <row r="70" spans="1:51">
      <c r="A70" s="22"/>
      <c r="B70" s="794"/>
      <c r="C70" s="795"/>
      <c r="D70" s="795"/>
      <c r="E70" s="795"/>
      <c r="F70" s="795"/>
      <c r="G70" s="795"/>
      <c r="H70" s="795"/>
      <c r="I70" s="795"/>
      <c r="J70" s="795"/>
      <c r="K70" s="795"/>
      <c r="L70" s="795"/>
      <c r="M70" s="795"/>
      <c r="N70" s="795"/>
      <c r="O70" s="795"/>
      <c r="P70" s="796"/>
      <c r="Q70" s="50"/>
      <c r="R70" s="50"/>
      <c r="AX70" s="77"/>
      <c r="AY70" s="77"/>
    </row>
    <row r="71" spans="1:51">
      <c r="A71" s="22"/>
      <c r="B71" s="794"/>
      <c r="C71" s="795"/>
      <c r="D71" s="795"/>
      <c r="E71" s="795"/>
      <c r="F71" s="795"/>
      <c r="G71" s="795"/>
      <c r="H71" s="795"/>
      <c r="I71" s="795"/>
      <c r="J71" s="795"/>
      <c r="K71" s="795"/>
      <c r="L71" s="795"/>
      <c r="M71" s="795"/>
      <c r="N71" s="795"/>
      <c r="O71" s="795"/>
      <c r="P71" s="796"/>
      <c r="Q71" s="50"/>
      <c r="R71" s="50"/>
      <c r="AX71" s="77"/>
      <c r="AY71" s="77"/>
    </row>
    <row r="72" spans="1:51">
      <c r="A72" s="22"/>
      <c r="B72" s="794"/>
      <c r="C72" s="795"/>
      <c r="D72" s="795"/>
      <c r="E72" s="795"/>
      <c r="F72" s="795"/>
      <c r="G72" s="795"/>
      <c r="H72" s="795"/>
      <c r="I72" s="795"/>
      <c r="J72" s="795"/>
      <c r="K72" s="795"/>
      <c r="L72" s="795"/>
      <c r="M72" s="795"/>
      <c r="N72" s="795"/>
      <c r="O72" s="795"/>
      <c r="P72" s="796"/>
      <c r="Q72" s="50"/>
      <c r="R72" s="50"/>
      <c r="AX72" s="77"/>
      <c r="AY72" s="77"/>
    </row>
    <row r="73" spans="1:51">
      <c r="A73" s="22"/>
      <c r="B73" s="794"/>
      <c r="C73" s="795"/>
      <c r="D73" s="795"/>
      <c r="E73" s="795"/>
      <c r="F73" s="795"/>
      <c r="G73" s="795"/>
      <c r="H73" s="795"/>
      <c r="I73" s="795"/>
      <c r="J73" s="795"/>
      <c r="K73" s="795"/>
      <c r="L73" s="795"/>
      <c r="M73" s="795"/>
      <c r="N73" s="795"/>
      <c r="O73" s="795"/>
      <c r="P73" s="796"/>
      <c r="Q73" s="50"/>
      <c r="R73" s="50"/>
      <c r="AX73" s="77"/>
      <c r="AY73" s="77"/>
    </row>
    <row r="74" spans="1:51">
      <c r="A74" s="22"/>
      <c r="B74" s="797"/>
      <c r="C74" s="798"/>
      <c r="D74" s="798"/>
      <c r="E74" s="798"/>
      <c r="F74" s="798"/>
      <c r="G74" s="798"/>
      <c r="H74" s="798"/>
      <c r="I74" s="798"/>
      <c r="J74" s="798"/>
      <c r="K74" s="798"/>
      <c r="L74" s="798"/>
      <c r="M74" s="798"/>
      <c r="N74" s="798"/>
      <c r="O74" s="798"/>
      <c r="P74" s="799"/>
      <c r="Q74" s="50"/>
      <c r="R74" s="50"/>
      <c r="AX74" s="77"/>
      <c r="AY74" s="77"/>
    </row>
    <row r="75" spans="1:51">
      <c r="A75" s="22"/>
      <c r="B75" s="50"/>
      <c r="C75" s="50"/>
      <c r="D75" s="50"/>
      <c r="E75" s="50"/>
      <c r="F75" s="50"/>
      <c r="G75" s="50"/>
      <c r="H75" s="50"/>
      <c r="I75" s="50"/>
      <c r="J75" s="50"/>
      <c r="K75" s="50"/>
      <c r="L75" s="50"/>
      <c r="M75" s="50"/>
      <c r="N75" s="50"/>
      <c r="O75" s="50"/>
      <c r="P75" s="50"/>
      <c r="Q75" s="50"/>
      <c r="R75" s="50"/>
      <c r="AX75" s="77"/>
      <c r="AY75" s="77"/>
    </row>
    <row r="76" spans="1:51">
      <c r="A76" s="22"/>
      <c r="B76" s="50"/>
      <c r="C76" s="50"/>
      <c r="D76" s="50"/>
      <c r="E76" s="50"/>
      <c r="F76" s="50"/>
      <c r="G76" s="50"/>
      <c r="H76" s="50"/>
      <c r="I76" s="50"/>
      <c r="J76" s="50"/>
      <c r="K76" s="50"/>
      <c r="L76" s="50"/>
      <c r="M76" s="50"/>
      <c r="N76" s="50"/>
      <c r="O76" s="50"/>
      <c r="P76" s="50"/>
      <c r="Q76" s="50"/>
      <c r="R76" s="50"/>
      <c r="AX76" s="77"/>
      <c r="AY76" s="77"/>
    </row>
    <row r="77" spans="1:51">
      <c r="A77" s="22"/>
      <c r="B77" s="50"/>
      <c r="C77" s="50"/>
      <c r="D77" s="50"/>
      <c r="E77" s="50"/>
      <c r="F77" s="50"/>
      <c r="G77" s="50"/>
      <c r="H77" s="50"/>
      <c r="I77" s="50"/>
      <c r="J77" s="50"/>
      <c r="K77" s="50"/>
      <c r="L77" s="50"/>
      <c r="M77" s="50"/>
      <c r="N77" s="50"/>
      <c r="O77" s="50"/>
      <c r="P77" s="50"/>
      <c r="Q77" s="50"/>
      <c r="R77" s="50"/>
      <c r="AX77" s="77"/>
      <c r="AY77" s="77"/>
    </row>
    <row r="78" spans="1:51">
      <c r="A78" s="50"/>
      <c r="B78" s="651" t="s">
        <v>739</v>
      </c>
      <c r="C78" s="651"/>
      <c r="D78" s="651"/>
      <c r="E78" s="651"/>
      <c r="F78" s="651"/>
      <c r="G78" s="651"/>
      <c r="H78" s="651"/>
      <c r="I78" s="651"/>
      <c r="J78" s="651"/>
      <c r="K78" s="651"/>
      <c r="L78" s="651"/>
      <c r="M78" s="651"/>
      <c r="N78" s="651"/>
      <c r="O78" s="651"/>
      <c r="P78" s="651"/>
      <c r="Q78" s="651"/>
      <c r="R78" s="651"/>
      <c r="S78" s="651"/>
      <c r="T78" s="651"/>
      <c r="U78" s="651"/>
      <c r="V78" s="651"/>
      <c r="W78" s="651"/>
      <c r="X78" s="651"/>
      <c r="Y78" s="651"/>
      <c r="AX78" s="77"/>
      <c r="AY78" s="77"/>
    </row>
    <row r="79" spans="1:51">
      <c r="A79" s="50"/>
      <c r="B79" s="50"/>
      <c r="C79" s="50"/>
      <c r="D79" s="50"/>
      <c r="E79" s="50"/>
      <c r="F79" s="50"/>
      <c r="G79" s="50"/>
      <c r="H79" s="50"/>
      <c r="I79" s="50"/>
      <c r="J79" s="50"/>
      <c r="K79" s="50"/>
      <c r="L79" s="50"/>
      <c r="M79" s="50"/>
      <c r="N79" s="50"/>
      <c r="O79" s="50"/>
      <c r="P79" s="50"/>
      <c r="Q79" s="50"/>
      <c r="R79" s="50"/>
      <c r="AX79" s="77"/>
      <c r="AY79" s="77"/>
    </row>
    <row r="80" spans="1:51" s="77" customFormat="1" ht="14.25" customHeight="1">
      <c r="A80" s="50"/>
      <c r="B80" s="1255" t="s">
        <v>701</v>
      </c>
      <c r="C80" s="1255"/>
      <c r="D80" s="1255"/>
      <c r="E80" s="1255"/>
      <c r="F80" s="1255"/>
      <c r="G80" s="1255"/>
      <c r="H80" s="1255"/>
      <c r="I80" s="1255"/>
      <c r="J80" s="1255"/>
      <c r="K80" s="1255"/>
      <c r="L80" s="1255"/>
      <c r="M80" s="1255"/>
      <c r="N80" s="1255"/>
      <c r="O80" s="1255"/>
      <c r="P80" s="1255"/>
      <c r="Q80" s="1255"/>
      <c r="R80" s="1255"/>
      <c r="S80" s="1255"/>
      <c r="T80" s="1255"/>
      <c r="U80" s="126"/>
      <c r="V80" s="126"/>
      <c r="W80" s="126"/>
      <c r="X80" s="126"/>
      <c r="Y80" s="70"/>
      <c r="Z80" s="70"/>
    </row>
    <row r="81" spans="1:54" s="77" customFormat="1">
      <c r="A81" s="50"/>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70"/>
      <c r="Z81" s="70"/>
    </row>
    <row r="82" spans="1:54" s="77" customFormat="1" ht="14.25" customHeight="1">
      <c r="A82" s="50"/>
      <c r="B82" s="460"/>
      <c r="C82" s="1256" t="s">
        <v>702</v>
      </c>
      <c r="D82" s="1256"/>
      <c r="E82" s="1256"/>
      <c r="F82" s="1256"/>
      <c r="G82" s="1256"/>
      <c r="H82" s="1256"/>
      <c r="I82" s="1256"/>
      <c r="J82" s="1256"/>
      <c r="K82" s="1256"/>
      <c r="L82" s="1256"/>
      <c r="M82" s="461"/>
      <c r="N82" s="460"/>
      <c r="O82" s="460"/>
      <c r="P82" s="460"/>
      <c r="Q82" s="460"/>
      <c r="R82" s="460"/>
      <c r="S82" s="460"/>
      <c r="T82" s="460"/>
      <c r="U82" s="460"/>
      <c r="V82" s="460"/>
      <c r="W82" s="460"/>
      <c r="X82" s="460"/>
      <c r="Y82" s="70"/>
      <c r="Z82" s="70"/>
    </row>
    <row r="83" spans="1:54" s="77" customFormat="1">
      <c r="A83" s="50"/>
      <c r="B83" s="462" t="s">
        <v>21</v>
      </c>
      <c r="C83" s="1248" t="s">
        <v>703</v>
      </c>
      <c r="D83" s="1248"/>
      <c r="E83" s="1248"/>
      <c r="F83" s="1248"/>
      <c r="G83" s="1248"/>
      <c r="H83" s="1248"/>
      <c r="I83" s="1248"/>
      <c r="J83" s="1248"/>
      <c r="K83" s="1248"/>
      <c r="L83" s="1248"/>
      <c r="M83" s="1248"/>
      <c r="N83" s="1248"/>
      <c r="O83" s="1248"/>
      <c r="P83" s="1248"/>
      <c r="Q83" s="1248"/>
      <c r="R83" s="1248"/>
      <c r="S83" s="1248"/>
      <c r="T83" s="460"/>
      <c r="U83" s="460"/>
      <c r="V83" s="460"/>
      <c r="W83" s="460"/>
      <c r="X83" s="460"/>
      <c r="Y83" s="70"/>
      <c r="Z83" s="70"/>
    </row>
    <row r="84" spans="1:54" s="77" customFormat="1">
      <c r="A84" s="50"/>
      <c r="B84" s="462" t="s">
        <v>21</v>
      </c>
      <c r="C84" s="1248" t="s">
        <v>704</v>
      </c>
      <c r="D84" s="1248"/>
      <c r="E84" s="1248"/>
      <c r="F84" s="1248"/>
      <c r="G84" s="1248"/>
      <c r="H84" s="1248"/>
      <c r="I84" s="1248"/>
      <c r="J84" s="1248"/>
      <c r="K84" s="1248"/>
      <c r="L84" s="1248"/>
      <c r="M84" s="1248"/>
      <c r="N84" s="1248"/>
      <c r="O84" s="1248"/>
      <c r="P84" s="1248"/>
      <c r="Q84" s="1248"/>
      <c r="R84" s="1248"/>
      <c r="S84" s="1248"/>
      <c r="T84" s="460"/>
      <c r="U84" s="460"/>
      <c r="V84" s="460"/>
      <c r="W84" s="460"/>
      <c r="X84" s="460"/>
      <c r="Y84" s="70"/>
      <c r="Z84" s="70"/>
    </row>
    <row r="85" spans="1:54" s="77" customFormat="1">
      <c r="A85" s="50"/>
      <c r="B85" s="462" t="s">
        <v>21</v>
      </c>
      <c r="C85" s="1248" t="s">
        <v>705</v>
      </c>
      <c r="D85" s="1248"/>
      <c r="E85" s="1248"/>
      <c r="F85" s="1248"/>
      <c r="G85" s="1248"/>
      <c r="H85" s="1248"/>
      <c r="I85" s="1248"/>
      <c r="J85" s="1248"/>
      <c r="K85" s="1248"/>
      <c r="L85" s="1248"/>
      <c r="M85" s="1248"/>
      <c r="N85" s="1248"/>
      <c r="O85" s="1248"/>
      <c r="P85" s="1248"/>
      <c r="Q85" s="1248"/>
      <c r="R85" s="1248"/>
      <c r="S85" s="1248"/>
      <c r="T85" s="460"/>
      <c r="U85" s="460"/>
      <c r="V85" s="460"/>
      <c r="W85" s="460"/>
      <c r="X85" s="460"/>
      <c r="Y85" s="70"/>
      <c r="Z85" s="70"/>
    </row>
    <row r="86" spans="1:54" s="77" customFormat="1">
      <c r="A86" s="50"/>
      <c r="B86" s="462"/>
      <c r="C86" s="1248" t="s">
        <v>706</v>
      </c>
      <c r="D86" s="1248"/>
      <c r="E86" s="1248"/>
      <c r="F86" s="1248"/>
      <c r="G86" s="1248"/>
      <c r="H86" s="1248"/>
      <c r="I86" s="1248"/>
      <c r="J86" s="1248"/>
      <c r="K86" s="1248"/>
      <c r="L86" s="1248"/>
      <c r="M86" s="1248"/>
      <c r="N86" s="1248"/>
      <c r="O86" s="1248"/>
      <c r="P86" s="1248"/>
      <c r="Q86" s="1248"/>
      <c r="R86" s="1248"/>
      <c r="S86" s="1248"/>
      <c r="T86" s="460"/>
      <c r="U86" s="460"/>
      <c r="V86" s="460"/>
      <c r="W86" s="460"/>
      <c r="X86" s="460"/>
      <c r="Y86" s="70"/>
      <c r="Z86" s="70"/>
    </row>
    <row r="87" spans="1:54" s="77" customFormat="1">
      <c r="A87" s="50"/>
      <c r="B87" s="462" t="s">
        <v>21</v>
      </c>
      <c r="C87" s="1248" t="s">
        <v>740</v>
      </c>
      <c r="D87" s="1248"/>
      <c r="E87" s="1248"/>
      <c r="F87" s="1248"/>
      <c r="G87" s="1248"/>
      <c r="H87" s="1248"/>
      <c r="I87" s="1248"/>
      <c r="J87" s="1248"/>
      <c r="K87" s="1248"/>
      <c r="L87" s="1248"/>
      <c r="M87" s="1248"/>
      <c r="N87" s="1248"/>
      <c r="O87" s="1248"/>
      <c r="P87" s="1248"/>
      <c r="Q87" s="1248"/>
      <c r="R87" s="1248"/>
      <c r="S87" s="1248"/>
      <c r="T87" s="460"/>
      <c r="U87" s="460"/>
      <c r="V87" s="460"/>
      <c r="W87" s="460"/>
      <c r="X87" s="460"/>
      <c r="Y87" s="70"/>
      <c r="Z87" s="70"/>
    </row>
    <row r="88" spans="1:54" s="77" customFormat="1">
      <c r="A88" s="50"/>
      <c r="B88" s="462" t="s">
        <v>21</v>
      </c>
      <c r="C88" s="481" t="s">
        <v>710</v>
      </c>
      <c r="D88" s="481"/>
      <c r="E88" s="481"/>
      <c r="F88" s="481"/>
      <c r="G88" s="481"/>
      <c r="H88" s="481"/>
      <c r="I88" s="481"/>
      <c r="J88" s="481"/>
      <c r="K88" s="481"/>
      <c r="L88" s="481"/>
      <c r="M88" s="461"/>
      <c r="N88" s="460"/>
      <c r="O88" s="460"/>
      <c r="P88" s="460"/>
      <c r="Q88" s="460"/>
      <c r="R88" s="460"/>
      <c r="S88" s="460"/>
      <c r="T88" s="460"/>
      <c r="U88" s="460"/>
      <c r="V88" s="460"/>
      <c r="W88" s="460"/>
      <c r="X88" s="460"/>
      <c r="Y88" s="70"/>
      <c r="Z88" s="70"/>
    </row>
    <row r="89" spans="1:54" s="77" customFormat="1">
      <c r="A89" s="50"/>
      <c r="B89" s="462" t="s">
        <v>21</v>
      </c>
      <c r="C89" s="481" t="s">
        <v>711</v>
      </c>
      <c r="D89" s="481"/>
      <c r="E89" s="481"/>
      <c r="F89" s="481"/>
      <c r="G89" s="481"/>
      <c r="H89" s="481"/>
      <c r="I89" s="481"/>
      <c r="J89" s="481"/>
      <c r="K89" s="481"/>
      <c r="L89" s="481"/>
      <c r="M89" s="461"/>
      <c r="N89" s="460"/>
      <c r="O89" s="460"/>
      <c r="P89" s="460"/>
      <c r="Q89" s="460"/>
      <c r="R89" s="460"/>
      <c r="S89" s="460"/>
      <c r="T89" s="460"/>
      <c r="U89" s="460"/>
      <c r="V89" s="460"/>
      <c r="W89" s="460"/>
      <c r="X89" s="460"/>
      <c r="Y89" s="70"/>
      <c r="Z89" s="70"/>
    </row>
    <row r="90" spans="1:54" s="77" customFormat="1">
      <c r="A90" s="50"/>
      <c r="B90" s="460"/>
      <c r="C90" s="1266" t="s">
        <v>712</v>
      </c>
      <c r="D90" s="1266"/>
      <c r="E90" s="1266"/>
      <c r="F90" s="1266"/>
      <c r="G90" s="1266"/>
      <c r="H90" s="1266"/>
      <c r="I90" s="1266"/>
      <c r="J90" s="1266"/>
      <c r="K90" s="1266"/>
      <c r="L90" s="1266"/>
      <c r="M90" s="1266"/>
      <c r="N90" s="1266"/>
      <c r="O90" s="1266"/>
      <c r="P90" s="1266"/>
      <c r="Q90" s="460"/>
      <c r="R90" s="460"/>
      <c r="S90" s="460"/>
      <c r="T90" s="460"/>
      <c r="U90" s="460"/>
      <c r="V90" s="460"/>
      <c r="W90" s="460"/>
      <c r="X90" s="460"/>
      <c r="Y90" s="70"/>
      <c r="Z90" s="70"/>
    </row>
    <row r="91" spans="1:54">
      <c r="A91" s="50"/>
      <c r="B91" s="33"/>
      <c r="C91" s="33"/>
      <c r="D91" s="33"/>
      <c r="E91" s="33"/>
      <c r="F91" s="33"/>
      <c r="G91" s="33"/>
      <c r="H91" s="33"/>
      <c r="I91" s="33"/>
      <c r="J91" s="33"/>
      <c r="K91" s="33"/>
      <c r="L91" s="33"/>
      <c r="M91" s="33"/>
      <c r="N91" s="33"/>
      <c r="O91" s="33"/>
      <c r="P91" s="33"/>
      <c r="Q91" s="33"/>
      <c r="R91" s="33"/>
      <c r="S91" s="33"/>
      <c r="T91" s="33"/>
      <c r="U91" s="33"/>
      <c r="V91" s="33"/>
      <c r="W91" s="33"/>
      <c r="BA91" s="50"/>
      <c r="BB91" s="50"/>
    </row>
    <row r="93" spans="1:54">
      <c r="A93" s="50"/>
      <c r="B93" s="50"/>
      <c r="C93" s="50"/>
      <c r="D93" s="50"/>
      <c r="E93" s="50"/>
      <c r="F93" s="50"/>
      <c r="G93" s="50"/>
      <c r="H93" s="50"/>
      <c r="I93" s="50"/>
      <c r="J93" s="50"/>
      <c r="K93" s="50"/>
      <c r="L93" s="50"/>
      <c r="M93" s="50"/>
      <c r="N93" s="50"/>
      <c r="O93" s="50"/>
      <c r="P93" s="50"/>
      <c r="Q93" s="50"/>
      <c r="R93" s="50"/>
      <c r="BA93" s="50"/>
      <c r="BB93" s="50"/>
    </row>
    <row r="94" spans="1:54" ht="14.25" customHeight="1">
      <c r="A94" s="50"/>
      <c r="B94" s="1270" t="s">
        <v>121</v>
      </c>
      <c r="C94" s="726" t="s">
        <v>713</v>
      </c>
      <c r="D94" s="726"/>
      <c r="E94" s="726"/>
      <c r="F94" s="726" t="s">
        <v>714</v>
      </c>
      <c r="G94" s="678" t="s">
        <v>715</v>
      </c>
      <c r="H94" s="1014"/>
      <c r="I94" s="1015" t="s">
        <v>716</v>
      </c>
      <c r="J94" s="1015" t="s">
        <v>717</v>
      </c>
      <c r="K94" s="1015" t="s">
        <v>718</v>
      </c>
      <c r="L94" s="1015" t="s">
        <v>719</v>
      </c>
      <c r="M94" s="1267" t="s">
        <v>741</v>
      </c>
      <c r="N94" s="1268"/>
      <c r="O94" s="1269"/>
      <c r="P94" s="1015" t="s">
        <v>721</v>
      </c>
      <c r="Q94" s="1267" t="s">
        <v>741</v>
      </c>
      <c r="R94" s="1268"/>
      <c r="S94" s="1269"/>
      <c r="T94" s="726" t="s">
        <v>742</v>
      </c>
      <c r="U94" s="726"/>
      <c r="V94" s="1265" t="s">
        <v>743</v>
      </c>
      <c r="W94" s="1265"/>
      <c r="AX94" s="77"/>
      <c r="AY94" s="77"/>
      <c r="BA94" s="29"/>
      <c r="BB94" s="29"/>
    </row>
    <row r="95" spans="1:54" ht="14.25" customHeight="1">
      <c r="A95" s="50"/>
      <c r="B95" s="1270"/>
      <c r="C95" s="726"/>
      <c r="D95" s="726"/>
      <c r="E95" s="726"/>
      <c r="F95" s="726"/>
      <c r="G95" s="680"/>
      <c r="H95" s="996"/>
      <c r="I95" s="1016"/>
      <c r="J95" s="1016"/>
      <c r="K95" s="1016"/>
      <c r="L95" s="1016"/>
      <c r="M95" s="1015" t="s">
        <v>626</v>
      </c>
      <c r="N95" s="1015" t="s">
        <v>627</v>
      </c>
      <c r="O95" s="1101" t="s">
        <v>102</v>
      </c>
      <c r="P95" s="1016"/>
      <c r="Q95" s="1015" t="s">
        <v>626</v>
      </c>
      <c r="R95" s="1015" t="s">
        <v>627</v>
      </c>
      <c r="S95" s="1101" t="s">
        <v>102</v>
      </c>
      <c r="T95" s="726"/>
      <c r="U95" s="726"/>
      <c r="V95" s="1265"/>
      <c r="W95" s="1265"/>
      <c r="AX95" s="77"/>
      <c r="AY95" s="77"/>
      <c r="BA95" s="29"/>
      <c r="BB95" s="29"/>
    </row>
    <row r="96" spans="1:54" ht="14.25" customHeight="1">
      <c r="A96" s="50"/>
      <c r="B96" s="1270"/>
      <c r="C96" s="726"/>
      <c r="D96" s="726"/>
      <c r="E96" s="726"/>
      <c r="F96" s="726"/>
      <c r="G96" s="680"/>
      <c r="H96" s="996"/>
      <c r="I96" s="1016"/>
      <c r="J96" s="1016"/>
      <c r="K96" s="1016"/>
      <c r="L96" s="1016"/>
      <c r="M96" s="1016"/>
      <c r="N96" s="1016"/>
      <c r="O96" s="1102"/>
      <c r="P96" s="1016"/>
      <c r="Q96" s="1016"/>
      <c r="R96" s="1016"/>
      <c r="S96" s="1102"/>
      <c r="T96" s="726"/>
      <c r="U96" s="726"/>
      <c r="V96" s="1265"/>
      <c r="W96" s="1265"/>
      <c r="AX96" s="77"/>
      <c r="AY96" s="77"/>
      <c r="BA96" s="29"/>
      <c r="BB96" s="29"/>
    </row>
    <row r="97" spans="2:54">
      <c r="B97" s="1270"/>
      <c r="C97" s="726"/>
      <c r="D97" s="726"/>
      <c r="E97" s="726"/>
      <c r="F97" s="726"/>
      <c r="G97" s="682"/>
      <c r="H97" s="997"/>
      <c r="I97" s="725"/>
      <c r="J97" s="725"/>
      <c r="K97" s="725"/>
      <c r="L97" s="725"/>
      <c r="M97" s="725"/>
      <c r="N97" s="725"/>
      <c r="O97" s="1103"/>
      <c r="P97" s="725"/>
      <c r="Q97" s="725"/>
      <c r="R97" s="725"/>
      <c r="S97" s="1103"/>
      <c r="T97" s="726"/>
      <c r="U97" s="726"/>
      <c r="V97" s="1265"/>
      <c r="W97" s="1265"/>
      <c r="AX97" s="77"/>
      <c r="AY97" s="77"/>
      <c r="BA97" s="29"/>
      <c r="BB97" s="29"/>
    </row>
    <row r="98" spans="2:54" ht="30" customHeight="1">
      <c r="B98" s="220">
        <v>1</v>
      </c>
      <c r="C98" s="1263"/>
      <c r="D98" s="1263"/>
      <c r="E98" s="1263"/>
      <c r="F98" s="59"/>
      <c r="G98" s="1264"/>
      <c r="H98" s="1264"/>
      <c r="I98" s="60"/>
      <c r="J98" s="246"/>
      <c r="K98" s="59"/>
      <c r="L98" s="247"/>
      <c r="M98" s="250"/>
      <c r="N98" s="248">
        <v>0</v>
      </c>
      <c r="O98" s="249">
        <v>0</v>
      </c>
      <c r="P98" s="247"/>
      <c r="Q98" s="250"/>
      <c r="R98" s="248">
        <v>0</v>
      </c>
      <c r="S98" s="249">
        <v>0</v>
      </c>
      <c r="T98" s="1263"/>
      <c r="U98" s="1263"/>
      <c r="V98" s="1262"/>
      <c r="W98" s="1262"/>
      <c r="AX98" s="77"/>
      <c r="AY98" s="77"/>
      <c r="BA98" s="29"/>
      <c r="BB98" s="29"/>
    </row>
    <row r="99" spans="2:54" ht="30" customHeight="1">
      <c r="B99" s="220">
        <v>2</v>
      </c>
      <c r="C99" s="1263"/>
      <c r="D99" s="1263"/>
      <c r="E99" s="1263"/>
      <c r="F99" s="59"/>
      <c r="G99" s="1264"/>
      <c r="H99" s="1264"/>
      <c r="I99" s="60"/>
      <c r="J99" s="246"/>
      <c r="K99" s="59"/>
      <c r="L99" s="247"/>
      <c r="M99" s="250"/>
      <c r="N99" s="248">
        <v>0</v>
      </c>
      <c r="O99" s="249">
        <v>0</v>
      </c>
      <c r="P99" s="247"/>
      <c r="Q99" s="250"/>
      <c r="R99" s="248">
        <v>0</v>
      </c>
      <c r="S99" s="249">
        <v>0</v>
      </c>
      <c r="T99" s="1263"/>
      <c r="U99" s="1263"/>
      <c r="V99" s="1262"/>
      <c r="W99" s="1262"/>
      <c r="AX99" s="77"/>
      <c r="AY99" s="77"/>
      <c r="BA99" s="29"/>
      <c r="BB99" s="29"/>
    </row>
    <row r="100" spans="2:54" ht="30" customHeight="1">
      <c r="B100" s="220">
        <v>3</v>
      </c>
      <c r="C100" s="1263"/>
      <c r="D100" s="1263"/>
      <c r="E100" s="1263"/>
      <c r="F100" s="59"/>
      <c r="G100" s="1264"/>
      <c r="H100" s="1264"/>
      <c r="I100" s="60"/>
      <c r="J100" s="246"/>
      <c r="K100" s="59"/>
      <c r="L100" s="247"/>
      <c r="M100" s="250"/>
      <c r="N100" s="248">
        <v>0</v>
      </c>
      <c r="O100" s="249">
        <v>0</v>
      </c>
      <c r="P100" s="247"/>
      <c r="Q100" s="250"/>
      <c r="R100" s="248">
        <v>0</v>
      </c>
      <c r="S100" s="249">
        <v>0</v>
      </c>
      <c r="T100" s="1263"/>
      <c r="U100" s="1263"/>
      <c r="V100" s="1262"/>
      <c r="W100" s="1262"/>
      <c r="AX100" s="77"/>
      <c r="AY100" s="77"/>
      <c r="BA100" s="29"/>
      <c r="BB100" s="29"/>
    </row>
    <row r="101" spans="2:54" ht="30" customHeight="1">
      <c r="B101" s="220">
        <v>4</v>
      </c>
      <c r="C101" s="1263"/>
      <c r="D101" s="1263"/>
      <c r="E101" s="1263"/>
      <c r="F101" s="59"/>
      <c r="G101" s="1264"/>
      <c r="H101" s="1264"/>
      <c r="I101" s="60"/>
      <c r="J101" s="246"/>
      <c r="K101" s="59"/>
      <c r="L101" s="247"/>
      <c r="M101" s="250"/>
      <c r="N101" s="248">
        <v>0</v>
      </c>
      <c r="O101" s="249">
        <v>0</v>
      </c>
      <c r="P101" s="247"/>
      <c r="Q101" s="250"/>
      <c r="R101" s="248">
        <v>0</v>
      </c>
      <c r="S101" s="249">
        <v>0</v>
      </c>
      <c r="T101" s="1263"/>
      <c r="U101" s="1263"/>
      <c r="V101" s="1262"/>
      <c r="W101" s="1262"/>
      <c r="AX101" s="77"/>
      <c r="AY101" s="77"/>
      <c r="BA101" s="29"/>
      <c r="BB101" s="29"/>
    </row>
    <row r="102" spans="2:54" ht="30" customHeight="1">
      <c r="B102" s="220">
        <v>5</v>
      </c>
      <c r="C102" s="1263"/>
      <c r="D102" s="1263"/>
      <c r="E102" s="1263"/>
      <c r="F102" s="59"/>
      <c r="G102" s="1264"/>
      <c r="H102" s="1264"/>
      <c r="I102" s="60"/>
      <c r="J102" s="246"/>
      <c r="K102" s="59"/>
      <c r="L102" s="247"/>
      <c r="M102" s="250"/>
      <c r="N102" s="248">
        <v>0</v>
      </c>
      <c r="O102" s="249">
        <v>0</v>
      </c>
      <c r="P102" s="247"/>
      <c r="Q102" s="250"/>
      <c r="R102" s="248">
        <v>0</v>
      </c>
      <c r="S102" s="249">
        <v>0</v>
      </c>
      <c r="T102" s="1263"/>
      <c r="U102" s="1263"/>
      <c r="V102" s="1262"/>
      <c r="W102" s="1262"/>
      <c r="AX102" s="77"/>
      <c r="AY102" s="77"/>
      <c r="BA102" s="29"/>
      <c r="BB102" s="29"/>
    </row>
    <row r="103" spans="2:54" ht="30" customHeight="1">
      <c r="B103" s="220">
        <v>6</v>
      </c>
      <c r="C103" s="1263"/>
      <c r="D103" s="1263"/>
      <c r="E103" s="1263"/>
      <c r="F103" s="59"/>
      <c r="G103" s="1264"/>
      <c r="H103" s="1264"/>
      <c r="I103" s="60"/>
      <c r="J103" s="246"/>
      <c r="K103" s="59"/>
      <c r="L103" s="247"/>
      <c r="M103" s="250"/>
      <c r="N103" s="248">
        <v>0</v>
      </c>
      <c r="O103" s="249">
        <v>0</v>
      </c>
      <c r="P103" s="247"/>
      <c r="Q103" s="250"/>
      <c r="R103" s="248">
        <v>0</v>
      </c>
      <c r="S103" s="249">
        <v>0</v>
      </c>
      <c r="T103" s="1263"/>
      <c r="U103" s="1263"/>
      <c r="V103" s="1262"/>
      <c r="W103" s="1262"/>
      <c r="AX103" s="77"/>
      <c r="AY103" s="77"/>
      <c r="BA103" s="29"/>
      <c r="BB103" s="29"/>
    </row>
    <row r="104" spans="2:54" ht="30" customHeight="1">
      <c r="B104" s="220">
        <v>7</v>
      </c>
      <c r="C104" s="1263"/>
      <c r="D104" s="1263"/>
      <c r="E104" s="1263"/>
      <c r="F104" s="59"/>
      <c r="G104" s="1264"/>
      <c r="H104" s="1264"/>
      <c r="I104" s="60"/>
      <c r="J104" s="246"/>
      <c r="K104" s="59"/>
      <c r="L104" s="247"/>
      <c r="M104" s="250"/>
      <c r="N104" s="248">
        <v>0</v>
      </c>
      <c r="O104" s="249">
        <v>0</v>
      </c>
      <c r="P104" s="247"/>
      <c r="Q104" s="250"/>
      <c r="R104" s="248">
        <v>0</v>
      </c>
      <c r="S104" s="249">
        <v>0</v>
      </c>
      <c r="T104" s="1263"/>
      <c r="U104" s="1263"/>
      <c r="V104" s="1262"/>
      <c r="W104" s="1262"/>
      <c r="AX104" s="77"/>
      <c r="AY104" s="77"/>
      <c r="BA104" s="29"/>
      <c r="BB104" s="29"/>
    </row>
    <row r="105" spans="2:54" ht="30" customHeight="1">
      <c r="B105" s="220">
        <v>8</v>
      </c>
      <c r="C105" s="1263"/>
      <c r="D105" s="1263"/>
      <c r="E105" s="1263"/>
      <c r="F105" s="59"/>
      <c r="G105" s="1264"/>
      <c r="H105" s="1264"/>
      <c r="I105" s="60"/>
      <c r="J105" s="246"/>
      <c r="K105" s="59"/>
      <c r="L105" s="247"/>
      <c r="M105" s="250"/>
      <c r="N105" s="248">
        <v>0</v>
      </c>
      <c r="O105" s="249">
        <v>0</v>
      </c>
      <c r="P105" s="247"/>
      <c r="Q105" s="250"/>
      <c r="R105" s="248">
        <v>0</v>
      </c>
      <c r="S105" s="249">
        <v>0</v>
      </c>
      <c r="T105" s="1263"/>
      <c r="U105" s="1263"/>
      <c r="V105" s="1262"/>
      <c r="W105" s="1262"/>
      <c r="AX105" s="77"/>
      <c r="AY105" s="77"/>
      <c r="BA105" s="29"/>
      <c r="BB105" s="29"/>
    </row>
    <row r="106" spans="2:54" ht="30" customHeight="1">
      <c r="B106" s="220">
        <v>9</v>
      </c>
      <c r="C106" s="1263"/>
      <c r="D106" s="1263"/>
      <c r="E106" s="1263"/>
      <c r="F106" s="59"/>
      <c r="G106" s="1264"/>
      <c r="H106" s="1264"/>
      <c r="I106" s="60"/>
      <c r="J106" s="246"/>
      <c r="K106" s="59"/>
      <c r="L106" s="247"/>
      <c r="M106" s="250"/>
      <c r="N106" s="248">
        <v>0</v>
      </c>
      <c r="O106" s="249">
        <v>0</v>
      </c>
      <c r="P106" s="247"/>
      <c r="Q106" s="250"/>
      <c r="R106" s="248">
        <v>0</v>
      </c>
      <c r="S106" s="249">
        <v>0</v>
      </c>
      <c r="T106" s="1263"/>
      <c r="U106" s="1263"/>
      <c r="V106" s="1262"/>
      <c r="W106" s="1262"/>
      <c r="AX106" s="77"/>
      <c r="AY106" s="77"/>
      <c r="BA106" s="29"/>
      <c r="BB106" s="29"/>
    </row>
    <row r="107" spans="2:54" ht="30" customHeight="1">
      <c r="B107" s="220">
        <v>10</v>
      </c>
      <c r="C107" s="1263"/>
      <c r="D107" s="1263"/>
      <c r="E107" s="1263"/>
      <c r="F107" s="59"/>
      <c r="G107" s="1264"/>
      <c r="H107" s="1264"/>
      <c r="I107" s="60"/>
      <c r="J107" s="246"/>
      <c r="K107" s="59"/>
      <c r="L107" s="247"/>
      <c r="M107" s="250"/>
      <c r="N107" s="248">
        <v>0</v>
      </c>
      <c r="O107" s="249">
        <v>0</v>
      </c>
      <c r="P107" s="247"/>
      <c r="Q107" s="250"/>
      <c r="R107" s="248">
        <v>0</v>
      </c>
      <c r="S107" s="249">
        <v>0</v>
      </c>
      <c r="T107" s="1263"/>
      <c r="U107" s="1263"/>
      <c r="V107" s="1262"/>
      <c r="W107" s="1262"/>
      <c r="AX107" s="77"/>
      <c r="AY107" s="77"/>
      <c r="BA107" s="29"/>
      <c r="BB107" s="29"/>
    </row>
    <row r="108" spans="2:54" ht="30" customHeight="1">
      <c r="B108" s="220">
        <v>11</v>
      </c>
      <c r="C108" s="1263"/>
      <c r="D108" s="1263"/>
      <c r="E108" s="1263"/>
      <c r="F108" s="59"/>
      <c r="G108" s="1264"/>
      <c r="H108" s="1264"/>
      <c r="I108" s="60"/>
      <c r="J108" s="246"/>
      <c r="K108" s="59"/>
      <c r="L108" s="247"/>
      <c r="M108" s="250"/>
      <c r="N108" s="248">
        <v>0</v>
      </c>
      <c r="O108" s="249">
        <v>0</v>
      </c>
      <c r="P108" s="247"/>
      <c r="Q108" s="250"/>
      <c r="R108" s="248">
        <v>0</v>
      </c>
      <c r="S108" s="249">
        <v>0</v>
      </c>
      <c r="T108" s="1263"/>
      <c r="U108" s="1263"/>
      <c r="V108" s="1262"/>
      <c r="W108" s="1262"/>
      <c r="AX108" s="77"/>
      <c r="AY108" s="77"/>
      <c r="BA108" s="29"/>
      <c r="BB108" s="29"/>
    </row>
    <row r="109" spans="2:54" ht="30" customHeight="1">
      <c r="B109" s="220">
        <v>12</v>
      </c>
      <c r="C109" s="1263"/>
      <c r="D109" s="1263"/>
      <c r="E109" s="1263"/>
      <c r="F109" s="59"/>
      <c r="G109" s="1264"/>
      <c r="H109" s="1264"/>
      <c r="I109" s="60"/>
      <c r="J109" s="246"/>
      <c r="K109" s="59"/>
      <c r="L109" s="247"/>
      <c r="M109" s="250"/>
      <c r="N109" s="248">
        <v>0</v>
      </c>
      <c r="O109" s="249">
        <v>0</v>
      </c>
      <c r="P109" s="247"/>
      <c r="Q109" s="250"/>
      <c r="R109" s="248">
        <v>0</v>
      </c>
      <c r="S109" s="249">
        <v>0</v>
      </c>
      <c r="T109" s="1263"/>
      <c r="U109" s="1263"/>
      <c r="V109" s="1262"/>
      <c r="W109" s="1262"/>
      <c r="AX109" s="77"/>
      <c r="AY109" s="77"/>
      <c r="BA109" s="29"/>
      <c r="BB109" s="29"/>
    </row>
    <row r="110" spans="2:54" ht="30" customHeight="1">
      <c r="B110" s="220">
        <v>13</v>
      </c>
      <c r="C110" s="1263"/>
      <c r="D110" s="1263"/>
      <c r="E110" s="1263"/>
      <c r="F110" s="59"/>
      <c r="G110" s="1264"/>
      <c r="H110" s="1264"/>
      <c r="I110" s="60"/>
      <c r="J110" s="246"/>
      <c r="K110" s="59"/>
      <c r="L110" s="247"/>
      <c r="M110" s="250"/>
      <c r="N110" s="248">
        <v>0</v>
      </c>
      <c r="O110" s="249">
        <v>0</v>
      </c>
      <c r="P110" s="247"/>
      <c r="Q110" s="250"/>
      <c r="R110" s="248">
        <v>0</v>
      </c>
      <c r="S110" s="249">
        <v>0</v>
      </c>
      <c r="T110" s="1263"/>
      <c r="U110" s="1263"/>
      <c r="V110" s="1262"/>
      <c r="W110" s="1262"/>
      <c r="AX110" s="77"/>
      <c r="AY110" s="77"/>
      <c r="BA110" s="29"/>
      <c r="BB110" s="29"/>
    </row>
    <row r="111" spans="2:54" ht="30" customHeight="1">
      <c r="B111" s="220">
        <v>14</v>
      </c>
      <c r="C111" s="1263"/>
      <c r="D111" s="1263"/>
      <c r="E111" s="1263"/>
      <c r="F111" s="59"/>
      <c r="G111" s="1264"/>
      <c r="H111" s="1264"/>
      <c r="I111" s="60"/>
      <c r="J111" s="246"/>
      <c r="K111" s="59"/>
      <c r="L111" s="247"/>
      <c r="M111" s="250"/>
      <c r="N111" s="248">
        <v>0</v>
      </c>
      <c r="O111" s="249">
        <v>0</v>
      </c>
      <c r="P111" s="247"/>
      <c r="Q111" s="250"/>
      <c r="R111" s="248">
        <v>0</v>
      </c>
      <c r="S111" s="249">
        <v>0</v>
      </c>
      <c r="T111" s="1263"/>
      <c r="U111" s="1263"/>
      <c r="V111" s="1262"/>
      <c r="W111" s="1262"/>
      <c r="AX111" s="77"/>
      <c r="AY111" s="77"/>
      <c r="BA111" s="29"/>
      <c r="BB111" s="29"/>
    </row>
    <row r="112" spans="2:54" ht="30" customHeight="1">
      <c r="B112" s="220">
        <v>15</v>
      </c>
      <c r="C112" s="1263"/>
      <c r="D112" s="1263"/>
      <c r="E112" s="1263"/>
      <c r="F112" s="59"/>
      <c r="G112" s="1264"/>
      <c r="H112" s="1264"/>
      <c r="I112" s="60"/>
      <c r="J112" s="246"/>
      <c r="K112" s="59"/>
      <c r="L112" s="247"/>
      <c r="M112" s="250"/>
      <c r="N112" s="248">
        <v>0</v>
      </c>
      <c r="O112" s="249">
        <v>0</v>
      </c>
      <c r="P112" s="247"/>
      <c r="Q112" s="250"/>
      <c r="R112" s="248">
        <v>0</v>
      </c>
      <c r="S112" s="249">
        <v>0</v>
      </c>
      <c r="T112" s="1263"/>
      <c r="U112" s="1263"/>
      <c r="V112" s="1262"/>
      <c r="W112" s="1262"/>
      <c r="AX112" s="77"/>
      <c r="AY112" s="77"/>
      <c r="BA112" s="29"/>
      <c r="BB112" s="29"/>
    </row>
    <row r="113" spans="2:54" ht="30" customHeight="1">
      <c r="B113" s="220">
        <v>16</v>
      </c>
      <c r="C113" s="1263"/>
      <c r="D113" s="1263"/>
      <c r="E113" s="1263"/>
      <c r="F113" s="59"/>
      <c r="G113" s="1264"/>
      <c r="H113" s="1264"/>
      <c r="I113" s="60"/>
      <c r="J113" s="246"/>
      <c r="K113" s="59"/>
      <c r="L113" s="247"/>
      <c r="M113" s="250"/>
      <c r="N113" s="248">
        <v>0</v>
      </c>
      <c r="O113" s="249">
        <v>0</v>
      </c>
      <c r="P113" s="247"/>
      <c r="Q113" s="250"/>
      <c r="R113" s="248">
        <v>0</v>
      </c>
      <c r="S113" s="249">
        <v>0</v>
      </c>
      <c r="T113" s="1263"/>
      <c r="U113" s="1263"/>
      <c r="V113" s="1262"/>
      <c r="W113" s="1262"/>
      <c r="AX113" s="77"/>
      <c r="AY113" s="77"/>
      <c r="BA113" s="29"/>
      <c r="BB113" s="29"/>
    </row>
    <row r="114" spans="2:54" ht="30" customHeight="1">
      <c r="B114" s="220">
        <v>17</v>
      </c>
      <c r="C114" s="1263"/>
      <c r="D114" s="1263"/>
      <c r="E114" s="1263"/>
      <c r="F114" s="59"/>
      <c r="G114" s="1264"/>
      <c r="H114" s="1264"/>
      <c r="I114" s="60"/>
      <c r="J114" s="246"/>
      <c r="K114" s="59"/>
      <c r="L114" s="247"/>
      <c r="M114" s="250"/>
      <c r="N114" s="248">
        <v>0</v>
      </c>
      <c r="O114" s="249">
        <v>0</v>
      </c>
      <c r="P114" s="247"/>
      <c r="Q114" s="250"/>
      <c r="R114" s="248">
        <v>0</v>
      </c>
      <c r="S114" s="249">
        <v>0</v>
      </c>
      <c r="T114" s="1263"/>
      <c r="U114" s="1263"/>
      <c r="V114" s="1262"/>
      <c r="W114" s="1262"/>
      <c r="AX114" s="77"/>
      <c r="AY114" s="77"/>
      <c r="BA114" s="29"/>
      <c r="BB114" s="29"/>
    </row>
    <row r="115" spans="2:54" ht="30" customHeight="1">
      <c r="B115" s="220">
        <v>18</v>
      </c>
      <c r="C115" s="1263"/>
      <c r="D115" s="1263"/>
      <c r="E115" s="1263"/>
      <c r="F115" s="59"/>
      <c r="G115" s="1264"/>
      <c r="H115" s="1264"/>
      <c r="I115" s="60"/>
      <c r="J115" s="246"/>
      <c r="K115" s="59"/>
      <c r="L115" s="247"/>
      <c r="M115" s="250"/>
      <c r="N115" s="248">
        <v>0</v>
      </c>
      <c r="O115" s="249">
        <v>0</v>
      </c>
      <c r="P115" s="247"/>
      <c r="Q115" s="250"/>
      <c r="R115" s="248">
        <v>0</v>
      </c>
      <c r="S115" s="249">
        <v>0</v>
      </c>
      <c r="T115" s="1263"/>
      <c r="U115" s="1263"/>
      <c r="V115" s="1262"/>
      <c r="W115" s="1262"/>
      <c r="AX115" s="77"/>
      <c r="AY115" s="77"/>
      <c r="BA115" s="29"/>
      <c r="BB115" s="29"/>
    </row>
    <row r="116" spans="2:54" ht="30" customHeight="1">
      <c r="B116" s="220">
        <v>19</v>
      </c>
      <c r="C116" s="1263"/>
      <c r="D116" s="1263"/>
      <c r="E116" s="1263"/>
      <c r="F116" s="59"/>
      <c r="G116" s="1264"/>
      <c r="H116" s="1264"/>
      <c r="I116" s="60"/>
      <c r="J116" s="246"/>
      <c r="K116" s="59"/>
      <c r="L116" s="247"/>
      <c r="M116" s="250"/>
      <c r="N116" s="248">
        <v>0</v>
      </c>
      <c r="O116" s="249">
        <v>0</v>
      </c>
      <c r="P116" s="247"/>
      <c r="Q116" s="250"/>
      <c r="R116" s="248">
        <v>0</v>
      </c>
      <c r="S116" s="249">
        <v>0</v>
      </c>
      <c r="T116" s="1263"/>
      <c r="U116" s="1263"/>
      <c r="V116" s="1262"/>
      <c r="W116" s="1262"/>
      <c r="AX116" s="77"/>
      <c r="AY116" s="77"/>
      <c r="BA116" s="29"/>
      <c r="BB116" s="29"/>
    </row>
    <row r="117" spans="2:54" ht="30" customHeight="1">
      <c r="B117" s="220">
        <v>20</v>
      </c>
      <c r="C117" s="1263"/>
      <c r="D117" s="1263"/>
      <c r="E117" s="1263"/>
      <c r="F117" s="59"/>
      <c r="G117" s="1264"/>
      <c r="H117" s="1264"/>
      <c r="I117" s="60"/>
      <c r="J117" s="246"/>
      <c r="K117" s="59"/>
      <c r="L117" s="247"/>
      <c r="M117" s="250"/>
      <c r="N117" s="248">
        <v>0</v>
      </c>
      <c r="O117" s="249">
        <v>0</v>
      </c>
      <c r="P117" s="247"/>
      <c r="Q117" s="250"/>
      <c r="R117" s="248">
        <v>0</v>
      </c>
      <c r="S117" s="249">
        <v>0</v>
      </c>
      <c r="T117" s="1263"/>
      <c r="U117" s="1263"/>
      <c r="V117" s="1262"/>
      <c r="W117" s="1262"/>
      <c r="AX117" s="77"/>
      <c r="AY117" s="77"/>
      <c r="BA117" s="29"/>
      <c r="BB117" s="29"/>
    </row>
    <row r="118" spans="2:54" ht="30" customHeight="1">
      <c r="B118" s="220">
        <v>21</v>
      </c>
      <c r="C118" s="1263"/>
      <c r="D118" s="1263"/>
      <c r="E118" s="1263"/>
      <c r="F118" s="59"/>
      <c r="G118" s="1264"/>
      <c r="H118" s="1264"/>
      <c r="I118" s="60"/>
      <c r="J118" s="246"/>
      <c r="K118" s="59"/>
      <c r="L118" s="247"/>
      <c r="M118" s="250"/>
      <c r="N118" s="248">
        <v>0</v>
      </c>
      <c r="O118" s="249">
        <v>0</v>
      </c>
      <c r="P118" s="247"/>
      <c r="Q118" s="250"/>
      <c r="R118" s="248">
        <v>0</v>
      </c>
      <c r="S118" s="249">
        <v>0</v>
      </c>
      <c r="T118" s="1263"/>
      <c r="U118" s="1263"/>
      <c r="V118" s="1262"/>
      <c r="W118" s="1262"/>
      <c r="AX118" s="77"/>
      <c r="AY118" s="77"/>
      <c r="BA118" s="29"/>
      <c r="BB118" s="29"/>
    </row>
    <row r="119" spans="2:54" ht="30" customHeight="1">
      <c r="B119" s="220">
        <v>22</v>
      </c>
      <c r="C119" s="1263"/>
      <c r="D119" s="1263"/>
      <c r="E119" s="1263"/>
      <c r="F119" s="59"/>
      <c r="G119" s="1264"/>
      <c r="H119" s="1264"/>
      <c r="I119" s="60"/>
      <c r="J119" s="246"/>
      <c r="K119" s="59"/>
      <c r="L119" s="247"/>
      <c r="M119" s="250"/>
      <c r="N119" s="248">
        <v>0</v>
      </c>
      <c r="O119" s="249">
        <v>0</v>
      </c>
      <c r="P119" s="247"/>
      <c r="Q119" s="250"/>
      <c r="R119" s="248">
        <v>0</v>
      </c>
      <c r="S119" s="249">
        <v>0</v>
      </c>
      <c r="T119" s="1263"/>
      <c r="U119" s="1263"/>
      <c r="V119" s="1262"/>
      <c r="W119" s="1262"/>
      <c r="AX119" s="77"/>
      <c r="AY119" s="77"/>
      <c r="BA119" s="29"/>
      <c r="BB119" s="29"/>
    </row>
    <row r="120" spans="2:54" ht="30" customHeight="1">
      <c r="B120" s="220">
        <v>23</v>
      </c>
      <c r="C120" s="1263"/>
      <c r="D120" s="1263"/>
      <c r="E120" s="1263"/>
      <c r="F120" s="59"/>
      <c r="G120" s="1264"/>
      <c r="H120" s="1264"/>
      <c r="I120" s="60"/>
      <c r="J120" s="246"/>
      <c r="K120" s="59"/>
      <c r="L120" s="247"/>
      <c r="M120" s="250"/>
      <c r="N120" s="248">
        <v>0</v>
      </c>
      <c r="O120" s="249">
        <v>0</v>
      </c>
      <c r="P120" s="247"/>
      <c r="Q120" s="250"/>
      <c r="R120" s="248">
        <v>0</v>
      </c>
      <c r="S120" s="249">
        <v>0</v>
      </c>
      <c r="T120" s="1263"/>
      <c r="U120" s="1263"/>
      <c r="V120" s="1262"/>
      <c r="W120" s="1262"/>
      <c r="AX120" s="77"/>
      <c r="AY120" s="77"/>
      <c r="BA120" s="29"/>
      <c r="BB120" s="29"/>
    </row>
    <row r="121" spans="2:54" ht="30" customHeight="1">
      <c r="B121" s="220">
        <v>24</v>
      </c>
      <c r="C121" s="1263"/>
      <c r="D121" s="1263"/>
      <c r="E121" s="1263"/>
      <c r="F121" s="59"/>
      <c r="G121" s="1264"/>
      <c r="H121" s="1264"/>
      <c r="I121" s="60"/>
      <c r="J121" s="246"/>
      <c r="K121" s="59"/>
      <c r="L121" s="247"/>
      <c r="M121" s="250"/>
      <c r="N121" s="248">
        <v>0</v>
      </c>
      <c r="O121" s="249">
        <v>0</v>
      </c>
      <c r="P121" s="247"/>
      <c r="Q121" s="250"/>
      <c r="R121" s="248">
        <v>0</v>
      </c>
      <c r="S121" s="249">
        <v>0</v>
      </c>
      <c r="T121" s="1263"/>
      <c r="U121" s="1263"/>
      <c r="V121" s="1262"/>
      <c r="W121" s="1262"/>
      <c r="AX121" s="77"/>
      <c r="AY121" s="77"/>
      <c r="BA121" s="29"/>
      <c r="BB121" s="29"/>
    </row>
    <row r="122" spans="2:54" ht="30" customHeight="1">
      <c r="B122" s="220">
        <v>25</v>
      </c>
      <c r="C122" s="1263"/>
      <c r="D122" s="1263"/>
      <c r="E122" s="1263"/>
      <c r="F122" s="59"/>
      <c r="G122" s="1264"/>
      <c r="H122" s="1264"/>
      <c r="I122" s="60"/>
      <c r="J122" s="246"/>
      <c r="K122" s="59"/>
      <c r="L122" s="247"/>
      <c r="M122" s="250"/>
      <c r="N122" s="248">
        <v>0</v>
      </c>
      <c r="O122" s="249">
        <v>0</v>
      </c>
      <c r="P122" s="247"/>
      <c r="Q122" s="250"/>
      <c r="R122" s="248">
        <v>0</v>
      </c>
      <c r="S122" s="249">
        <v>0</v>
      </c>
      <c r="T122" s="1263"/>
      <c r="U122" s="1263"/>
      <c r="V122" s="1262"/>
      <c r="W122" s="1262"/>
      <c r="AX122" s="77"/>
      <c r="AY122" s="77"/>
      <c r="BA122" s="29"/>
      <c r="BB122" s="29"/>
    </row>
    <row r="123" spans="2:54" ht="30" customHeight="1">
      <c r="B123" s="220">
        <v>26</v>
      </c>
      <c r="C123" s="1263"/>
      <c r="D123" s="1263"/>
      <c r="E123" s="1263"/>
      <c r="F123" s="59"/>
      <c r="G123" s="1264"/>
      <c r="H123" s="1264"/>
      <c r="I123" s="60"/>
      <c r="J123" s="246"/>
      <c r="K123" s="59"/>
      <c r="L123" s="247"/>
      <c r="M123" s="250"/>
      <c r="N123" s="248">
        <v>0</v>
      </c>
      <c r="O123" s="249">
        <v>0</v>
      </c>
      <c r="P123" s="247"/>
      <c r="Q123" s="250"/>
      <c r="R123" s="248">
        <v>0</v>
      </c>
      <c r="S123" s="249">
        <v>0</v>
      </c>
      <c r="T123" s="1263"/>
      <c r="U123" s="1263"/>
      <c r="V123" s="1262"/>
      <c r="W123" s="1262"/>
      <c r="AX123" s="77"/>
      <c r="AY123" s="77"/>
      <c r="BA123" s="29"/>
      <c r="BB123" s="29"/>
    </row>
    <row r="124" spans="2:54" ht="30" customHeight="1">
      <c r="B124" s="220">
        <v>27</v>
      </c>
      <c r="C124" s="1263"/>
      <c r="D124" s="1263"/>
      <c r="E124" s="1263"/>
      <c r="F124" s="59"/>
      <c r="G124" s="1264"/>
      <c r="H124" s="1264"/>
      <c r="I124" s="60"/>
      <c r="J124" s="246"/>
      <c r="K124" s="59"/>
      <c r="L124" s="247"/>
      <c r="M124" s="250"/>
      <c r="N124" s="248">
        <v>0</v>
      </c>
      <c r="O124" s="249">
        <v>0</v>
      </c>
      <c r="P124" s="247"/>
      <c r="Q124" s="250"/>
      <c r="R124" s="248">
        <v>0</v>
      </c>
      <c r="S124" s="249">
        <v>0</v>
      </c>
      <c r="T124" s="1263"/>
      <c r="U124" s="1263"/>
      <c r="V124" s="1262"/>
      <c r="W124" s="1262"/>
      <c r="AX124" s="77"/>
      <c r="AY124" s="77"/>
      <c r="BA124" s="29"/>
      <c r="BB124" s="29"/>
    </row>
    <row r="125" spans="2:54" ht="30" customHeight="1">
      <c r="B125" s="220">
        <v>28</v>
      </c>
      <c r="C125" s="1263"/>
      <c r="D125" s="1263"/>
      <c r="E125" s="1263"/>
      <c r="F125" s="59"/>
      <c r="G125" s="1264"/>
      <c r="H125" s="1264"/>
      <c r="I125" s="60"/>
      <c r="J125" s="246"/>
      <c r="K125" s="59"/>
      <c r="L125" s="247"/>
      <c r="M125" s="250"/>
      <c r="N125" s="248">
        <v>0</v>
      </c>
      <c r="O125" s="249">
        <v>0</v>
      </c>
      <c r="P125" s="247"/>
      <c r="Q125" s="250"/>
      <c r="R125" s="248">
        <v>0</v>
      </c>
      <c r="S125" s="249">
        <v>0</v>
      </c>
      <c r="T125" s="1263"/>
      <c r="U125" s="1263"/>
      <c r="V125" s="1262"/>
      <c r="W125" s="1262"/>
      <c r="AX125" s="77"/>
      <c r="AY125" s="77"/>
      <c r="BA125" s="29"/>
      <c r="BB125" s="29"/>
    </row>
    <row r="126" spans="2:54" ht="30" customHeight="1">
      <c r="B126" s="220">
        <v>29</v>
      </c>
      <c r="C126" s="1263"/>
      <c r="D126" s="1263"/>
      <c r="E126" s="1263"/>
      <c r="F126" s="59"/>
      <c r="G126" s="1264"/>
      <c r="H126" s="1264"/>
      <c r="I126" s="60"/>
      <c r="J126" s="246"/>
      <c r="K126" s="59"/>
      <c r="L126" s="247"/>
      <c r="M126" s="250"/>
      <c r="N126" s="248">
        <v>0</v>
      </c>
      <c r="O126" s="249">
        <v>0</v>
      </c>
      <c r="P126" s="247"/>
      <c r="Q126" s="250"/>
      <c r="R126" s="248">
        <v>0</v>
      </c>
      <c r="S126" s="249">
        <v>0</v>
      </c>
      <c r="T126" s="1263"/>
      <c r="U126" s="1263"/>
      <c r="V126" s="1262"/>
      <c r="W126" s="1262"/>
      <c r="AX126" s="77"/>
      <c r="AY126" s="77"/>
      <c r="BA126" s="29"/>
      <c r="BB126" s="29"/>
    </row>
    <row r="127" spans="2:54" ht="30" customHeight="1">
      <c r="B127" s="220">
        <v>30</v>
      </c>
      <c r="C127" s="1263"/>
      <c r="D127" s="1263"/>
      <c r="E127" s="1263"/>
      <c r="F127" s="59"/>
      <c r="G127" s="1264"/>
      <c r="H127" s="1264"/>
      <c r="I127" s="60"/>
      <c r="J127" s="246"/>
      <c r="K127" s="59"/>
      <c r="L127" s="247"/>
      <c r="M127" s="250"/>
      <c r="N127" s="248">
        <v>0</v>
      </c>
      <c r="O127" s="249">
        <v>0</v>
      </c>
      <c r="P127" s="247"/>
      <c r="Q127" s="250"/>
      <c r="R127" s="248">
        <v>0</v>
      </c>
      <c r="S127" s="249">
        <v>0</v>
      </c>
      <c r="T127" s="1263"/>
      <c r="U127" s="1263"/>
      <c r="V127" s="1262"/>
      <c r="W127" s="1262"/>
      <c r="AX127" s="77"/>
      <c r="AY127" s="77"/>
      <c r="BA127" s="29"/>
      <c r="BB127" s="29"/>
    </row>
    <row r="128" spans="2:54" ht="30" customHeight="1">
      <c r="B128" s="251" t="s">
        <v>727</v>
      </c>
      <c r="C128" s="1263"/>
      <c r="D128" s="1263"/>
      <c r="E128" s="1263"/>
      <c r="F128" s="59"/>
      <c r="G128" s="1264"/>
      <c r="H128" s="1264"/>
      <c r="I128" s="60"/>
      <c r="J128" s="246"/>
      <c r="K128" s="59"/>
      <c r="L128" s="247"/>
      <c r="M128" s="250"/>
      <c r="N128" s="248">
        <v>0</v>
      </c>
      <c r="O128" s="249">
        <v>0</v>
      </c>
      <c r="P128" s="247"/>
      <c r="Q128" s="250"/>
      <c r="R128" s="248">
        <v>0</v>
      </c>
      <c r="S128" s="249">
        <v>0</v>
      </c>
      <c r="T128" s="1263"/>
      <c r="U128" s="1263"/>
      <c r="V128" s="1262"/>
      <c r="W128" s="1262"/>
      <c r="AX128" s="77"/>
      <c r="AY128" s="77"/>
      <c r="BA128" s="29"/>
      <c r="BB128" s="29"/>
    </row>
    <row r="129" spans="2:54" ht="30" customHeight="1">
      <c r="B129" s="220">
        <v>100</v>
      </c>
      <c r="C129" s="1263"/>
      <c r="D129" s="1263"/>
      <c r="E129" s="1263"/>
      <c r="F129" s="59"/>
      <c r="G129" s="1264"/>
      <c r="H129" s="1264"/>
      <c r="I129" s="60"/>
      <c r="J129" s="246"/>
      <c r="K129" s="59"/>
      <c r="L129" s="247"/>
      <c r="M129" s="250"/>
      <c r="N129" s="248">
        <v>0</v>
      </c>
      <c r="O129" s="249">
        <v>0</v>
      </c>
      <c r="P129" s="247"/>
      <c r="Q129" s="250"/>
      <c r="R129" s="248">
        <v>0</v>
      </c>
      <c r="S129" s="249">
        <v>0</v>
      </c>
      <c r="T129" s="1263"/>
      <c r="U129" s="1263"/>
      <c r="V129" s="1262"/>
      <c r="W129" s="1262"/>
      <c r="AX129" s="77"/>
      <c r="AY129" s="77"/>
      <c r="BA129" s="29"/>
      <c r="BB129" s="29"/>
    </row>
    <row r="130" spans="2:54" ht="14.25" customHeight="1">
      <c r="B130" s="50"/>
      <c r="C130" s="50"/>
      <c r="D130" s="50"/>
      <c r="E130" s="50"/>
      <c r="F130" s="50"/>
      <c r="G130" s="50"/>
      <c r="H130" s="50"/>
      <c r="I130" s="50"/>
      <c r="J130" s="50"/>
      <c r="K130" s="50"/>
      <c r="L130" s="50"/>
      <c r="M130" s="50"/>
      <c r="N130" s="50"/>
      <c r="O130" s="50"/>
      <c r="P130" s="50"/>
      <c r="Q130" s="50"/>
      <c r="R130" s="50"/>
      <c r="BA130" s="50"/>
      <c r="BB130" s="50"/>
    </row>
    <row r="131" spans="2:54" s="77" customFormat="1" ht="14.25" customHeight="1"/>
    <row r="132" spans="2:54" s="77" customFormat="1" ht="14.25" customHeight="1"/>
    <row r="133" spans="2:54" s="77" customFormat="1" ht="14.25" customHeight="1"/>
    <row r="134" spans="2:54" s="77" customFormat="1" ht="14.25" customHeight="1"/>
    <row r="135" spans="2:54" s="77" customFormat="1" ht="14.25" customHeight="1"/>
    <row r="136" spans="2:54" s="77" customFormat="1" ht="14.25" customHeight="1"/>
    <row r="137" spans="2:54" s="77" customFormat="1" ht="14.25" customHeight="1"/>
    <row r="138" spans="2:54" s="77" customFormat="1" ht="14.25" customHeight="1"/>
    <row r="139" spans="2:54" s="77" customFormat="1" ht="14.25" customHeight="1"/>
    <row r="140" spans="2:54" s="77" customFormat="1" ht="14.25" customHeight="1"/>
    <row r="141" spans="2:54" s="77" customFormat="1" ht="14.25" customHeight="1"/>
    <row r="142" spans="2:54" s="77" customFormat="1" ht="14.25" customHeight="1"/>
    <row r="143" spans="2:54" s="77" customFormat="1" ht="14.25" customHeight="1"/>
    <row r="144" spans="2:54" s="77" customFormat="1" ht="14.25" customHeight="1"/>
    <row r="145" s="77" customFormat="1" ht="14.25" customHeight="1"/>
    <row r="146" s="77" customFormat="1" ht="14.25" customHeight="1"/>
    <row r="147" s="77" customFormat="1" ht="14.25" customHeight="1"/>
    <row r="148" s="77" customFormat="1" ht="14.25" customHeight="1"/>
    <row r="149" s="77" customFormat="1" ht="14.25" customHeight="1"/>
    <row r="150" s="77" customFormat="1" ht="14.25" customHeight="1"/>
    <row r="151" s="77" customFormat="1" ht="14.25" customHeight="1"/>
    <row r="152" s="77" customFormat="1" ht="14.25" customHeight="1"/>
    <row r="153" s="77" customFormat="1" ht="14.25" customHeight="1"/>
    <row r="154" s="77" customFormat="1" ht="14.25" customHeight="1"/>
    <row r="155" s="77" customFormat="1" ht="14.25" customHeight="1"/>
    <row r="156" s="77" customFormat="1" ht="14.25" customHeight="1"/>
    <row r="157" s="77" customFormat="1" ht="14.25" customHeight="1"/>
    <row r="158" s="77" customFormat="1" ht="14.25" customHeight="1"/>
    <row r="159" s="77" customFormat="1" ht="14.25" customHeight="1"/>
    <row r="160" s="77" customFormat="1" ht="14.25" customHeight="1"/>
    <row r="161" s="77" customFormat="1" ht="14.25" customHeight="1"/>
    <row r="162" s="77" customFormat="1" ht="14.25" customHeight="1"/>
    <row r="163" s="77" customFormat="1" ht="14.25" customHeight="1"/>
    <row r="164" s="77" customFormat="1" ht="14.25" customHeight="1"/>
    <row r="165" s="77" customFormat="1" ht="14.25" customHeight="1"/>
    <row r="166" s="77" customFormat="1" ht="14.25" customHeight="1"/>
    <row r="167" s="77" customFormat="1" ht="14.25" customHeight="1"/>
    <row r="168" s="77" customFormat="1" ht="14.25" customHeight="1"/>
    <row r="169" s="77" customFormat="1" ht="14.25" customHeight="1"/>
    <row r="170" s="77" customFormat="1" ht="14.25" customHeight="1"/>
    <row r="171" s="77" customFormat="1" ht="14.25" customHeight="1"/>
    <row r="172" s="77" customFormat="1" ht="14.25" customHeight="1"/>
    <row r="173" s="77" customFormat="1" ht="14.25" customHeight="1"/>
    <row r="174" s="77" customFormat="1" ht="14.25" customHeight="1"/>
    <row r="175" s="77" customFormat="1" ht="14.25" customHeight="1"/>
    <row r="176" s="77" customFormat="1" ht="14.25" customHeight="1"/>
    <row r="177" spans="2:18" s="77" customFormat="1" ht="14.25" customHeight="1"/>
    <row r="178" spans="2:18" s="77" customFormat="1" ht="14.25" customHeight="1"/>
    <row r="179" spans="2:18" s="77" customFormat="1" ht="14.25" customHeight="1"/>
    <row r="180" spans="2:18" s="77" customFormat="1" ht="14.25" customHeight="1"/>
    <row r="181" spans="2:18" s="77" customFormat="1" ht="14.25" customHeight="1"/>
    <row r="182" spans="2:18" s="77" customFormat="1" ht="14.25" customHeight="1">
      <c r="B182" s="161"/>
    </row>
    <row r="183" spans="2:18" s="77" customFormat="1" ht="14.25" customHeight="1">
      <c r="B183" s="204"/>
    </row>
    <row r="184" spans="2:18" s="77" customFormat="1" ht="14.25" customHeight="1">
      <c r="B184" s="204"/>
    </row>
    <row r="185" spans="2:18" s="77" customFormat="1" ht="14.25" customHeight="1">
      <c r="B185" s="204"/>
    </row>
    <row r="186" spans="2:18" s="77" customFormat="1" ht="14.25" customHeight="1">
      <c r="B186" s="204"/>
    </row>
    <row r="187" spans="2:18" s="77" customFormat="1" ht="14.25" customHeight="1">
      <c r="B187" s="204"/>
    </row>
    <row r="188" spans="2:18" s="77" customFormat="1" ht="14.25" customHeight="1">
      <c r="B188" s="204"/>
    </row>
    <row r="189" spans="2:18" s="77" customFormat="1" ht="14.25" customHeight="1">
      <c r="B189" s="204"/>
    </row>
    <row r="190" spans="2:18" s="77" customFormat="1" ht="14.25" customHeight="1">
      <c r="B190" s="204"/>
    </row>
    <row r="191" spans="2:18" s="77" customFormat="1" ht="14.25" customHeight="1">
      <c r="B191" s="204"/>
    </row>
    <row r="192" spans="2:18" ht="14.25" customHeight="1">
      <c r="B192" s="204"/>
      <c r="C192" s="50"/>
      <c r="D192" s="50"/>
      <c r="E192" s="50"/>
      <c r="F192" s="50"/>
      <c r="G192" s="50"/>
      <c r="H192" s="50"/>
      <c r="I192" s="50"/>
      <c r="J192" s="50"/>
      <c r="K192" s="50"/>
      <c r="L192" s="50"/>
      <c r="M192" s="50"/>
      <c r="N192" s="50"/>
      <c r="O192" s="50"/>
      <c r="P192" s="50"/>
      <c r="Q192" s="50"/>
      <c r="R192" s="50"/>
    </row>
    <row r="193" spans="2:18" ht="14.25" customHeight="1">
      <c r="B193" s="204"/>
      <c r="C193" s="50"/>
      <c r="D193" s="50"/>
      <c r="E193" s="50"/>
      <c r="F193" s="50"/>
      <c r="G193" s="50"/>
      <c r="H193" s="50"/>
      <c r="I193" s="50"/>
      <c r="J193" s="50"/>
      <c r="K193" s="50"/>
      <c r="L193" s="50"/>
      <c r="M193" s="50"/>
      <c r="N193" s="50"/>
      <c r="O193" s="50"/>
      <c r="P193" s="50"/>
      <c r="Q193" s="50"/>
      <c r="R193" s="50"/>
    </row>
    <row r="194" spans="2:18" ht="14.25" customHeight="1">
      <c r="B194" s="204"/>
      <c r="C194" s="50"/>
      <c r="D194" s="50"/>
      <c r="E194" s="50"/>
      <c r="F194" s="50"/>
      <c r="G194" s="50"/>
      <c r="H194" s="50"/>
      <c r="I194" s="50"/>
      <c r="J194" s="50"/>
      <c r="K194" s="50"/>
      <c r="L194" s="50"/>
      <c r="M194" s="50"/>
      <c r="N194" s="50"/>
      <c r="O194" s="50"/>
      <c r="P194" s="50"/>
      <c r="Q194" s="50"/>
      <c r="R194" s="50"/>
    </row>
    <row r="195" spans="2:18" ht="14.25" customHeight="1">
      <c r="B195" s="204"/>
      <c r="C195" s="50"/>
      <c r="D195" s="50"/>
      <c r="E195" s="50"/>
      <c r="F195" s="50"/>
      <c r="G195" s="50"/>
      <c r="H195" s="50"/>
      <c r="I195" s="50"/>
      <c r="J195" s="50"/>
      <c r="K195" s="50"/>
      <c r="L195" s="50"/>
      <c r="M195" s="50"/>
      <c r="N195" s="50"/>
      <c r="O195" s="50"/>
      <c r="P195" s="50"/>
      <c r="Q195" s="50"/>
      <c r="R195" s="50"/>
    </row>
    <row r="196" spans="2:18" ht="14.25" customHeight="1">
      <c r="B196" s="204"/>
      <c r="C196" s="50"/>
      <c r="D196" s="50"/>
      <c r="E196" s="50"/>
      <c r="F196" s="50"/>
      <c r="G196" s="50"/>
      <c r="H196" s="50"/>
      <c r="I196" s="50"/>
      <c r="J196" s="50"/>
      <c r="K196" s="50"/>
      <c r="L196" s="50"/>
      <c r="M196" s="50"/>
      <c r="N196" s="50"/>
      <c r="O196" s="50"/>
      <c r="P196" s="50"/>
      <c r="Q196" s="50"/>
      <c r="R196" s="50"/>
    </row>
    <row r="197" spans="2:18" ht="14.25" customHeight="1">
      <c r="B197" s="204"/>
      <c r="C197" s="50"/>
      <c r="D197" s="50"/>
      <c r="E197" s="50"/>
      <c r="F197" s="50"/>
      <c r="G197" s="50"/>
      <c r="H197" s="50"/>
      <c r="I197" s="50"/>
      <c r="J197" s="50"/>
      <c r="K197" s="50"/>
      <c r="L197" s="50"/>
      <c r="M197" s="50"/>
      <c r="N197" s="50"/>
      <c r="O197" s="50"/>
      <c r="P197" s="50"/>
      <c r="Q197" s="50"/>
      <c r="R197" s="50"/>
    </row>
    <row r="198" spans="2:18" ht="14.25" customHeight="1">
      <c r="B198" s="204"/>
      <c r="C198" s="50"/>
      <c r="D198" s="50"/>
      <c r="E198" s="50"/>
      <c r="F198" s="50"/>
      <c r="G198" s="50"/>
      <c r="H198" s="50"/>
      <c r="I198" s="50"/>
      <c r="J198" s="50"/>
      <c r="K198" s="50"/>
      <c r="L198" s="50"/>
      <c r="M198" s="50"/>
      <c r="N198" s="50"/>
      <c r="O198" s="50"/>
      <c r="P198" s="50"/>
      <c r="Q198" s="50"/>
      <c r="R198" s="50"/>
    </row>
    <row r="199" spans="2:18" ht="14.25" customHeight="1">
      <c r="B199" s="204"/>
      <c r="C199" s="50"/>
      <c r="D199" s="50"/>
      <c r="E199" s="50"/>
      <c r="F199" s="50"/>
      <c r="G199" s="50"/>
      <c r="H199" s="50"/>
      <c r="I199" s="50"/>
      <c r="J199" s="50"/>
      <c r="K199" s="50"/>
      <c r="L199" s="50"/>
      <c r="M199" s="50"/>
      <c r="N199" s="50"/>
      <c r="O199" s="50"/>
      <c r="P199" s="50"/>
      <c r="Q199" s="50"/>
      <c r="R199" s="50"/>
    </row>
    <row r="200" spans="2:18" ht="14.25" customHeight="1">
      <c r="B200" s="204"/>
      <c r="C200" s="50"/>
      <c r="D200" s="50"/>
      <c r="E200" s="50"/>
      <c r="F200" s="50"/>
      <c r="G200" s="50"/>
      <c r="H200" s="50"/>
      <c r="I200" s="50"/>
      <c r="J200" s="50"/>
      <c r="K200" s="50"/>
      <c r="L200" s="50"/>
      <c r="M200" s="50"/>
      <c r="N200" s="50"/>
      <c r="O200" s="50"/>
      <c r="P200" s="50"/>
      <c r="Q200" s="50"/>
      <c r="R200" s="50"/>
    </row>
    <row r="201" spans="2:18" ht="14.25" customHeight="1">
      <c r="B201" s="204"/>
      <c r="C201" s="50"/>
      <c r="D201" s="50"/>
      <c r="E201" s="50"/>
      <c r="F201" s="50"/>
      <c r="G201" s="50"/>
      <c r="H201" s="50"/>
      <c r="I201" s="50"/>
      <c r="J201" s="50"/>
      <c r="K201" s="50"/>
      <c r="L201" s="50"/>
      <c r="M201" s="50"/>
      <c r="N201" s="50"/>
      <c r="O201" s="50"/>
      <c r="P201" s="50"/>
      <c r="Q201" s="50"/>
      <c r="R201" s="50"/>
    </row>
    <row r="202" spans="2:18" ht="14.25" customHeight="1">
      <c r="B202" s="204"/>
      <c r="C202" s="50"/>
      <c r="D202" s="50"/>
      <c r="E202" s="50"/>
      <c r="F202" s="50"/>
      <c r="G202" s="50"/>
      <c r="H202" s="50"/>
      <c r="I202" s="50"/>
      <c r="J202" s="50"/>
      <c r="K202" s="50"/>
      <c r="L202" s="50"/>
      <c r="M202" s="50"/>
      <c r="N202" s="50"/>
      <c r="O202" s="50"/>
      <c r="P202" s="50"/>
      <c r="Q202" s="50"/>
      <c r="R202" s="50"/>
    </row>
    <row r="203" spans="2:18" ht="14.25" customHeight="1">
      <c r="B203" s="204"/>
      <c r="C203" s="50"/>
      <c r="D203" s="50"/>
      <c r="E203" s="50"/>
      <c r="F203" s="50"/>
      <c r="G203" s="50"/>
      <c r="H203" s="50"/>
      <c r="I203" s="50"/>
      <c r="J203" s="50"/>
      <c r="K203" s="50"/>
      <c r="L203" s="50"/>
      <c r="M203" s="50"/>
      <c r="N203" s="50"/>
      <c r="O203" s="50"/>
      <c r="P203" s="50"/>
      <c r="Q203" s="50"/>
      <c r="R203" s="50"/>
    </row>
    <row r="204" spans="2:18" ht="14.25" customHeight="1">
      <c r="B204" s="204"/>
      <c r="C204" s="50"/>
      <c r="D204" s="50"/>
      <c r="E204" s="50"/>
      <c r="F204" s="50"/>
      <c r="G204" s="50"/>
      <c r="H204" s="50"/>
      <c r="I204" s="50"/>
      <c r="J204" s="50"/>
      <c r="K204" s="50"/>
      <c r="L204" s="50"/>
      <c r="M204" s="50"/>
      <c r="N204" s="50"/>
      <c r="O204" s="50"/>
      <c r="P204" s="50"/>
      <c r="Q204" s="50"/>
      <c r="R204" s="50"/>
    </row>
    <row r="205" spans="2:18" ht="14.25" customHeight="1">
      <c r="B205" s="204"/>
      <c r="C205" s="50"/>
      <c r="D205" s="50"/>
      <c r="E205" s="50"/>
      <c r="F205" s="50"/>
      <c r="G205" s="50"/>
      <c r="H205" s="50"/>
      <c r="I205" s="50"/>
      <c r="J205" s="50"/>
      <c r="K205" s="50"/>
      <c r="L205" s="50"/>
      <c r="M205" s="50"/>
      <c r="N205" s="50"/>
      <c r="O205" s="50"/>
      <c r="P205" s="50"/>
      <c r="Q205" s="50"/>
      <c r="R205" s="50"/>
    </row>
    <row r="206" spans="2:18" ht="14.25" customHeight="1">
      <c r="B206" s="204"/>
      <c r="C206" s="50"/>
      <c r="D206" s="50"/>
      <c r="E206" s="50"/>
      <c r="F206" s="50"/>
      <c r="G206" s="50"/>
      <c r="H206" s="50"/>
      <c r="I206" s="50"/>
      <c r="J206" s="50"/>
      <c r="K206" s="50"/>
      <c r="L206" s="50"/>
      <c r="M206" s="50"/>
      <c r="N206" s="50"/>
      <c r="O206" s="50"/>
      <c r="P206" s="50"/>
      <c r="Q206" s="50"/>
      <c r="R206" s="50"/>
    </row>
    <row r="207" spans="2:18" ht="14.25" customHeight="1">
      <c r="B207" s="204"/>
      <c r="C207" s="50"/>
      <c r="D207" s="50"/>
      <c r="E207" s="50"/>
      <c r="F207" s="50"/>
      <c r="G207" s="50"/>
      <c r="H207" s="50"/>
      <c r="I207" s="50"/>
      <c r="J207" s="50"/>
      <c r="K207" s="50"/>
      <c r="L207" s="50"/>
      <c r="M207" s="50"/>
      <c r="N207" s="50"/>
      <c r="O207" s="50"/>
      <c r="P207" s="50"/>
      <c r="Q207" s="50"/>
      <c r="R207" s="50"/>
    </row>
    <row r="208" spans="2:18" ht="14.25" customHeight="1">
      <c r="B208" s="204"/>
      <c r="C208" s="50"/>
      <c r="D208" s="50"/>
      <c r="E208" s="50"/>
      <c r="F208" s="50"/>
      <c r="G208" s="50"/>
      <c r="H208" s="50"/>
      <c r="I208" s="50"/>
      <c r="J208" s="50"/>
      <c r="K208" s="50"/>
      <c r="L208" s="50"/>
      <c r="M208" s="50"/>
      <c r="N208" s="50"/>
      <c r="O208" s="50"/>
      <c r="P208" s="50"/>
      <c r="Q208" s="50"/>
      <c r="R208" s="50"/>
    </row>
    <row r="209" spans="2:2" ht="14.25" customHeight="1">
      <c r="B209" s="204"/>
    </row>
    <row r="210" spans="2:2" ht="14.25" customHeight="1">
      <c r="B210" s="204"/>
    </row>
    <row r="211" spans="2:2" ht="14.25" customHeight="1">
      <c r="B211" s="204"/>
    </row>
    <row r="212" spans="2:2" ht="14.25" customHeight="1">
      <c r="B212" s="204"/>
    </row>
    <row r="213" spans="2:2" ht="14.25" customHeight="1">
      <c r="B213" s="204"/>
    </row>
    <row r="214" spans="2:2" ht="14.25" customHeight="1">
      <c r="B214" s="204"/>
    </row>
    <row r="215" spans="2:2" ht="14.25" customHeight="1">
      <c r="B215" s="204"/>
    </row>
    <row r="216" spans="2:2" ht="14.25" customHeight="1">
      <c r="B216" s="204"/>
    </row>
    <row r="217" spans="2:2" ht="14.25" customHeight="1">
      <c r="B217" s="204"/>
    </row>
    <row r="218" spans="2:2" ht="14.25" customHeight="1">
      <c r="B218" s="204"/>
    </row>
    <row r="219" spans="2:2" ht="14.25" customHeight="1">
      <c r="B219" s="204"/>
    </row>
    <row r="220" spans="2:2" ht="14.25" customHeight="1">
      <c r="B220" s="204"/>
    </row>
    <row r="221" spans="2:2" ht="14.25" customHeight="1">
      <c r="B221" s="204"/>
    </row>
    <row r="222" spans="2:2" ht="14.25" customHeight="1">
      <c r="B222" s="204"/>
    </row>
    <row r="223" spans="2:2" ht="14.25" customHeight="1">
      <c r="B223" s="204"/>
    </row>
    <row r="224" spans="2:2" ht="14.25" customHeight="1">
      <c r="B224" s="204"/>
    </row>
    <row r="225" spans="2:2" ht="14.25" customHeight="1">
      <c r="B225" s="204"/>
    </row>
    <row r="226" spans="2:2" ht="14.25" customHeight="1">
      <c r="B226" s="204"/>
    </row>
    <row r="227" spans="2:2" ht="14.25" customHeight="1">
      <c r="B227" s="204"/>
    </row>
    <row r="228" spans="2:2" ht="14.25" customHeight="1">
      <c r="B228" s="204"/>
    </row>
    <row r="229" spans="2:2" ht="14.25" customHeight="1">
      <c r="B229" s="204"/>
    </row>
    <row r="230" spans="2:2" ht="14.25" customHeight="1">
      <c r="B230" s="204"/>
    </row>
    <row r="231" spans="2:2" ht="14.25" customHeight="1">
      <c r="B231" s="204"/>
    </row>
    <row r="232" spans="2:2" ht="14.25" customHeight="1">
      <c r="B232" s="204"/>
    </row>
    <row r="233" spans="2:2" ht="14.25" customHeight="1">
      <c r="B233" s="204"/>
    </row>
    <row r="234" spans="2:2" ht="14.25" customHeight="1">
      <c r="B234" s="204"/>
    </row>
    <row r="235" spans="2:2" ht="14.25" customHeight="1">
      <c r="B235" s="204"/>
    </row>
    <row r="236" spans="2:2" ht="14.25" customHeight="1">
      <c r="B236" s="204"/>
    </row>
    <row r="237" spans="2:2" ht="14.25" customHeight="1">
      <c r="B237" s="204"/>
    </row>
    <row r="238" spans="2:2" ht="14.25" customHeight="1">
      <c r="B238" s="204"/>
    </row>
    <row r="239" spans="2:2" ht="14.25" customHeight="1">
      <c r="B239" s="204"/>
    </row>
    <row r="240" spans="2:2" ht="14.25" customHeight="1">
      <c r="B240" s="204"/>
    </row>
    <row r="241" spans="2:2" ht="14.25" customHeight="1">
      <c r="B241" s="204"/>
    </row>
    <row r="242" spans="2:2" ht="14.25" customHeight="1">
      <c r="B242" s="204"/>
    </row>
    <row r="243" spans="2:2" ht="14.25" customHeight="1">
      <c r="B243" s="204"/>
    </row>
    <row r="244" spans="2:2" ht="14.25" customHeight="1">
      <c r="B244" s="204"/>
    </row>
    <row r="245" spans="2:2" ht="14.25" customHeight="1">
      <c r="B245" s="204"/>
    </row>
    <row r="246" spans="2:2" ht="14.25" customHeight="1">
      <c r="B246" s="204"/>
    </row>
    <row r="247" spans="2:2" ht="14.25" customHeight="1">
      <c r="B247" s="204"/>
    </row>
    <row r="248" spans="2:2" ht="14.25" customHeight="1">
      <c r="B248" s="204"/>
    </row>
    <row r="249" spans="2:2" ht="14.25" customHeight="1">
      <c r="B249" s="204"/>
    </row>
    <row r="250" spans="2:2" ht="14.25" customHeight="1">
      <c r="B250" s="204"/>
    </row>
    <row r="251" spans="2:2" ht="14.25" customHeight="1">
      <c r="B251" s="204"/>
    </row>
    <row r="252" spans="2:2" ht="14.25" customHeight="1">
      <c r="B252" s="204"/>
    </row>
    <row r="253" spans="2:2" ht="14.25" customHeight="1">
      <c r="B253" s="204"/>
    </row>
    <row r="254" spans="2:2" ht="14.25" customHeight="1">
      <c r="B254" s="204"/>
    </row>
    <row r="255" spans="2:2" ht="14.25" customHeight="1">
      <c r="B255" s="204"/>
    </row>
    <row r="256" spans="2:2" ht="14.25" customHeight="1">
      <c r="B256" s="204"/>
    </row>
    <row r="257" spans="2:2" ht="14.25" customHeight="1">
      <c r="B257" s="204"/>
    </row>
    <row r="258" spans="2:2" ht="14.25" customHeight="1">
      <c r="B258" s="204"/>
    </row>
    <row r="259" spans="2:2" ht="14.25" customHeight="1">
      <c r="B259" s="204"/>
    </row>
    <row r="260" spans="2:2" ht="14.25" customHeight="1">
      <c r="B260" s="204"/>
    </row>
    <row r="261" spans="2:2" ht="14.25" customHeight="1">
      <c r="B261" s="204"/>
    </row>
    <row r="262" spans="2:2" ht="14.25" customHeight="1">
      <c r="B262" s="204"/>
    </row>
    <row r="263" spans="2:2" ht="14.25" customHeight="1">
      <c r="B263" s="204"/>
    </row>
    <row r="264" spans="2:2" ht="14.25" customHeight="1">
      <c r="B264" s="204"/>
    </row>
    <row r="265" spans="2:2" ht="14.25" customHeight="1">
      <c r="B265" s="204"/>
    </row>
    <row r="266" spans="2:2" ht="14.25" customHeight="1">
      <c r="B266" s="204"/>
    </row>
    <row r="267" spans="2:2" ht="14.25" customHeight="1">
      <c r="B267" s="204"/>
    </row>
    <row r="268" spans="2:2" ht="14.25" customHeight="1">
      <c r="B268" s="204"/>
    </row>
    <row r="269" spans="2:2" ht="14.25" customHeight="1">
      <c r="B269" s="204"/>
    </row>
    <row r="270" spans="2:2" ht="14.25" customHeight="1">
      <c r="B270" s="204"/>
    </row>
    <row r="271" spans="2:2" ht="14.25" customHeight="1">
      <c r="B271" s="204"/>
    </row>
    <row r="272" spans="2:2" ht="14.25" customHeight="1">
      <c r="B272" s="204"/>
    </row>
    <row r="273" spans="2:2" ht="14.25" customHeight="1">
      <c r="B273" s="204"/>
    </row>
    <row r="274" spans="2:2" ht="14.25" customHeight="1">
      <c r="B274" s="204"/>
    </row>
    <row r="275" spans="2:2" ht="14.25" customHeight="1">
      <c r="B275" s="204"/>
    </row>
    <row r="276" spans="2:2" ht="14.25" customHeight="1">
      <c r="B276" s="204"/>
    </row>
    <row r="277" spans="2:2" ht="14.25" customHeight="1">
      <c r="B277" s="204"/>
    </row>
    <row r="278" spans="2:2" ht="14.25" customHeight="1">
      <c r="B278" s="204"/>
    </row>
    <row r="279" spans="2:2" ht="14.25" customHeight="1">
      <c r="B279" s="204"/>
    </row>
    <row r="280" spans="2:2" ht="14.25" customHeight="1">
      <c r="B280" s="204"/>
    </row>
    <row r="281" spans="2:2" ht="14.25" customHeight="1">
      <c r="B281" s="204"/>
    </row>
    <row r="282" spans="2:2" ht="14.25" customHeight="1">
      <c r="B282" s="204"/>
    </row>
    <row r="283" spans="2:2" ht="14.25" customHeight="1">
      <c r="B283" s="204"/>
    </row>
    <row r="284" spans="2:2" ht="14.25" customHeight="1">
      <c r="B284" s="204"/>
    </row>
    <row r="285" spans="2:2" ht="14.25" customHeight="1">
      <c r="B285" s="204"/>
    </row>
    <row r="286" spans="2:2" ht="14.25" customHeight="1">
      <c r="B286" s="204"/>
    </row>
    <row r="287" spans="2:2" ht="14.25" customHeight="1">
      <c r="B287" s="204"/>
    </row>
    <row r="288" spans="2:2" ht="14.25" customHeight="1">
      <c r="B288" s="204"/>
    </row>
    <row r="289" spans="2:2" ht="14.25" customHeight="1">
      <c r="B289" s="204"/>
    </row>
    <row r="290" spans="2:2" ht="14.25" customHeight="1">
      <c r="B290" s="204"/>
    </row>
    <row r="291" spans="2:2" ht="14.25" customHeight="1">
      <c r="B291" s="204"/>
    </row>
    <row r="292" spans="2:2" ht="14.25" customHeight="1">
      <c r="B292" s="204"/>
    </row>
    <row r="293" spans="2:2" ht="14.25" customHeight="1">
      <c r="B293" s="204"/>
    </row>
    <row r="294" spans="2:2" ht="14.25" customHeight="1">
      <c r="B294" s="204"/>
    </row>
    <row r="295" spans="2:2" ht="14.25" customHeight="1">
      <c r="B295" s="204"/>
    </row>
    <row r="296" spans="2:2" ht="14.25" customHeight="1">
      <c r="B296" s="204"/>
    </row>
    <row r="297" spans="2:2" ht="14.25" customHeight="1">
      <c r="B297" s="204"/>
    </row>
    <row r="298" spans="2:2" ht="14.25" customHeight="1">
      <c r="B298" s="204"/>
    </row>
    <row r="299" spans="2:2" ht="15.5">
      <c r="B299" s="204"/>
    </row>
    <row r="300" spans="2:2" ht="15.5">
      <c r="B300" s="204"/>
    </row>
    <row r="301" spans="2:2" ht="15.5">
      <c r="B301" s="204"/>
    </row>
    <row r="302" spans="2:2" ht="15.5">
      <c r="B302" s="204"/>
    </row>
    <row r="303" spans="2:2" ht="15.5">
      <c r="B303" s="204"/>
    </row>
    <row r="304" spans="2:2" ht="15.5">
      <c r="B304" s="204"/>
    </row>
    <row r="305" spans="2:2" ht="15.5">
      <c r="B305" s="204"/>
    </row>
    <row r="306" spans="2:2" ht="15.5">
      <c r="B306" s="204"/>
    </row>
    <row r="307" spans="2:2" ht="15.5">
      <c r="B307" s="204"/>
    </row>
    <row r="308" spans="2:2" ht="15.5">
      <c r="B308" s="204"/>
    </row>
    <row r="309" spans="2:2" ht="15.5">
      <c r="B309" s="204"/>
    </row>
    <row r="310" spans="2:2" ht="15.5">
      <c r="B310" s="204"/>
    </row>
    <row r="311" spans="2:2" ht="15.5">
      <c r="B311" s="204"/>
    </row>
    <row r="312" spans="2:2" ht="15.5">
      <c r="B312" s="204"/>
    </row>
    <row r="313" spans="2:2" ht="15.5">
      <c r="B313" s="204"/>
    </row>
    <row r="314" spans="2:2" ht="15.5">
      <c r="B314" s="204"/>
    </row>
    <row r="315" spans="2:2" ht="15.5">
      <c r="B315" s="204"/>
    </row>
    <row r="316" spans="2:2" ht="15.5">
      <c r="B316" s="204"/>
    </row>
    <row r="317" spans="2:2" ht="15.5">
      <c r="B317" s="204"/>
    </row>
    <row r="318" spans="2:2" ht="15.5">
      <c r="B318" s="204"/>
    </row>
    <row r="319" spans="2:2" ht="15.5">
      <c r="B319" s="204"/>
    </row>
    <row r="320" spans="2:2" ht="15.5">
      <c r="B320" s="204"/>
    </row>
    <row r="321" spans="2:2" ht="15.5">
      <c r="B321" s="204"/>
    </row>
    <row r="322" spans="2:2" ht="15.5">
      <c r="B322" s="204"/>
    </row>
    <row r="323" spans="2:2" ht="15.5">
      <c r="B323" s="204"/>
    </row>
    <row r="324" spans="2:2" ht="15.5">
      <c r="B324" s="204"/>
    </row>
    <row r="325" spans="2:2" ht="15.5">
      <c r="B325" s="204"/>
    </row>
    <row r="326" spans="2:2" ht="15.5">
      <c r="B326" s="204"/>
    </row>
    <row r="327" spans="2:2" ht="15.5">
      <c r="B327" s="204"/>
    </row>
    <row r="328" spans="2:2" ht="15.5">
      <c r="B328" s="204"/>
    </row>
    <row r="329" spans="2:2" ht="15.5">
      <c r="B329" s="204"/>
    </row>
    <row r="330" spans="2:2" ht="15.5">
      <c r="B330" s="204"/>
    </row>
    <row r="331" spans="2:2" ht="15.5">
      <c r="B331" s="204"/>
    </row>
    <row r="332" spans="2:2" ht="15.5">
      <c r="B332" s="204"/>
    </row>
    <row r="333" spans="2:2" ht="15.5">
      <c r="B333" s="204"/>
    </row>
    <row r="334" spans="2:2" ht="15.5">
      <c r="B334" s="204"/>
    </row>
    <row r="335" spans="2:2" ht="15.5">
      <c r="B335" s="204"/>
    </row>
    <row r="336" spans="2:2" ht="15.5">
      <c r="B336" s="204"/>
    </row>
    <row r="337" spans="2:2" ht="15.5">
      <c r="B337" s="204"/>
    </row>
    <row r="338" spans="2:2" ht="15.5">
      <c r="B338" s="204"/>
    </row>
    <row r="339" spans="2:2" ht="15.5">
      <c r="B339" s="204"/>
    </row>
    <row r="340" spans="2:2" ht="15.5">
      <c r="B340" s="204"/>
    </row>
    <row r="341" spans="2:2" ht="15.5">
      <c r="B341" s="204"/>
    </row>
    <row r="342" spans="2:2" ht="15.5">
      <c r="B342" s="204"/>
    </row>
    <row r="343" spans="2:2" ht="15.5">
      <c r="B343" s="204"/>
    </row>
    <row r="344" spans="2:2" ht="15.5">
      <c r="B344" s="204"/>
    </row>
    <row r="345" spans="2:2" ht="15.5">
      <c r="B345" s="204"/>
    </row>
    <row r="346" spans="2:2" ht="15.5">
      <c r="B346" s="204"/>
    </row>
    <row r="347" spans="2:2" ht="15.5">
      <c r="B347" s="204"/>
    </row>
    <row r="348" spans="2:2" ht="15.5">
      <c r="B348" s="204"/>
    </row>
    <row r="349" spans="2:2" ht="15.5">
      <c r="B349" s="204"/>
    </row>
    <row r="350" spans="2:2" ht="15.5">
      <c r="B350" s="204"/>
    </row>
    <row r="351" spans="2:2" ht="15.5">
      <c r="B351" s="204"/>
    </row>
    <row r="352" spans="2:2" ht="15.5">
      <c r="B352" s="204"/>
    </row>
    <row r="353" spans="2:2" ht="15.5">
      <c r="B353" s="204"/>
    </row>
    <row r="354" spans="2:2" ht="15.5">
      <c r="B354" s="204"/>
    </row>
    <row r="355" spans="2:2" ht="15.5">
      <c r="B355" s="204"/>
    </row>
    <row r="356" spans="2:2" ht="15.5">
      <c r="B356" s="204"/>
    </row>
    <row r="357" spans="2:2" ht="15.5">
      <c r="B357" s="204"/>
    </row>
    <row r="358" spans="2:2" ht="15.5">
      <c r="B358" s="204"/>
    </row>
    <row r="359" spans="2:2" ht="15.5">
      <c r="B359" s="204"/>
    </row>
    <row r="360" spans="2:2" ht="15.5">
      <c r="B360" s="204"/>
    </row>
    <row r="361" spans="2:2" ht="15.5">
      <c r="B361" s="204"/>
    </row>
    <row r="362" spans="2:2" ht="15.5">
      <c r="B362" s="204"/>
    </row>
    <row r="363" spans="2:2" ht="15.5">
      <c r="B363" s="204"/>
    </row>
    <row r="364" spans="2:2" ht="15.5">
      <c r="B364" s="204"/>
    </row>
    <row r="365" spans="2:2" ht="15.5">
      <c r="B365" s="204"/>
    </row>
    <row r="366" spans="2:2" ht="15.5">
      <c r="B366" s="204"/>
    </row>
    <row r="367" spans="2:2" ht="15.5">
      <c r="B367" s="204"/>
    </row>
    <row r="368" spans="2:2" ht="15.5">
      <c r="B368" s="204"/>
    </row>
    <row r="369" spans="2:2" ht="15.5">
      <c r="B369" s="204"/>
    </row>
    <row r="370" spans="2:2" ht="15.5">
      <c r="B370" s="204"/>
    </row>
    <row r="371" spans="2:2" ht="15.5">
      <c r="B371" s="204"/>
    </row>
    <row r="372" spans="2:2" ht="15.5">
      <c r="B372" s="204"/>
    </row>
    <row r="373" spans="2:2" ht="15.5">
      <c r="B373" s="204"/>
    </row>
    <row r="374" spans="2:2" ht="15.5">
      <c r="B374" s="204"/>
    </row>
    <row r="375" spans="2:2" ht="15.5">
      <c r="B375" s="204"/>
    </row>
    <row r="376" spans="2:2" ht="15.5">
      <c r="B376" s="204"/>
    </row>
    <row r="377" spans="2:2" ht="15.5">
      <c r="B377" s="204"/>
    </row>
    <row r="378" spans="2:2" ht="15.5">
      <c r="B378" s="204"/>
    </row>
    <row r="379" spans="2:2" ht="15.5">
      <c r="B379" s="204"/>
    </row>
    <row r="380" spans="2:2" ht="15.5">
      <c r="B380" s="204"/>
    </row>
    <row r="381" spans="2:2" ht="15.5">
      <c r="B381" s="204"/>
    </row>
    <row r="382" spans="2:2" ht="15.5">
      <c r="B382" s="204"/>
    </row>
    <row r="383" spans="2:2" ht="15.5">
      <c r="B383" s="204"/>
    </row>
    <row r="384" spans="2:2" ht="15.5">
      <c r="B384" s="204"/>
    </row>
    <row r="385" spans="2:2" ht="15.5">
      <c r="B385" s="204"/>
    </row>
    <row r="386" spans="2:2" ht="15.5">
      <c r="B386" s="204"/>
    </row>
    <row r="387" spans="2:2" ht="15.5">
      <c r="B387" s="204"/>
    </row>
    <row r="388" spans="2:2" ht="15.5">
      <c r="B388" s="204"/>
    </row>
    <row r="389" spans="2:2" ht="15.5">
      <c r="B389" s="204"/>
    </row>
    <row r="390" spans="2:2" ht="15.5">
      <c r="B390" s="204"/>
    </row>
    <row r="391" spans="2:2" ht="15.5">
      <c r="B391" s="204"/>
    </row>
    <row r="392" spans="2:2" ht="15.5">
      <c r="B392" s="204"/>
    </row>
    <row r="393" spans="2:2" ht="15.5">
      <c r="B393" s="204"/>
    </row>
    <row r="394" spans="2:2" ht="15.5">
      <c r="B394" s="204"/>
    </row>
    <row r="395" spans="2:2" ht="15.5">
      <c r="B395" s="204"/>
    </row>
    <row r="396" spans="2:2" ht="15.5">
      <c r="B396" s="204"/>
    </row>
    <row r="397" spans="2:2" ht="15.5">
      <c r="B397" s="204"/>
    </row>
    <row r="398" spans="2:2" ht="15.5">
      <c r="B398" s="204"/>
    </row>
    <row r="399" spans="2:2" ht="15.5">
      <c r="B399" s="204"/>
    </row>
    <row r="400" spans="2:2" ht="15.5">
      <c r="B400" s="204"/>
    </row>
    <row r="401" spans="2:2" ht="15.5">
      <c r="B401" s="204"/>
    </row>
    <row r="402" spans="2:2" ht="15.5">
      <c r="B402" s="204"/>
    </row>
    <row r="403" spans="2:2" ht="15.5">
      <c r="B403" s="204"/>
    </row>
    <row r="404" spans="2:2" ht="15.5">
      <c r="B404" s="204"/>
    </row>
    <row r="405" spans="2:2" ht="15.5">
      <c r="B405" s="204"/>
    </row>
    <row r="406" spans="2:2" ht="15.5">
      <c r="B406" s="204"/>
    </row>
    <row r="407" spans="2:2" ht="15.5">
      <c r="B407" s="204"/>
    </row>
    <row r="408" spans="2:2" ht="15.5">
      <c r="B408" s="204"/>
    </row>
    <row r="409" spans="2:2" ht="15.5">
      <c r="B409" s="204"/>
    </row>
    <row r="410" spans="2:2" ht="15.5">
      <c r="B410" s="204"/>
    </row>
    <row r="411" spans="2:2" ht="15.5">
      <c r="B411" s="204"/>
    </row>
    <row r="412" spans="2:2" ht="15.5">
      <c r="B412" s="204"/>
    </row>
    <row r="413" spans="2:2" ht="15.5">
      <c r="B413" s="204"/>
    </row>
    <row r="414" spans="2:2" ht="15.5">
      <c r="B414" s="204"/>
    </row>
    <row r="415" spans="2:2" ht="15.5">
      <c r="B415" s="204"/>
    </row>
  </sheetData>
  <sheetProtection algorithmName="SHA-512" hashValue="g3NLO7xh8CXQUKq8f7iJdvAiQXc2VJ6vFhRD/1dYpTPhh6cR4DBYDnER5nE41Xx/7l6OujXQjNszEQG/OzL5RQ==" saltValue="yOtgxbBq+5p0gLhfqW2bQA==" spinCount="100000" sheet="1" formatCells="0" formatColumns="0" formatRows="0" insertColumns="0" insertRows="0" insertHyperlinks="0" deleteColumns="0" deleteRows="0" sort="0" autoFilter="0"/>
  <mergeCells count="209">
    <mergeCell ref="C129:E129"/>
    <mergeCell ref="G129:H129"/>
    <mergeCell ref="B69:P74"/>
    <mergeCell ref="B40:P42"/>
    <mergeCell ref="B45:P50"/>
    <mergeCell ref="B54:P59"/>
    <mergeCell ref="V122:W122"/>
    <mergeCell ref="T111:U111"/>
    <mergeCell ref="V111:W111"/>
    <mergeCell ref="T123:U123"/>
    <mergeCell ref="V123:W123"/>
    <mergeCell ref="T124:U124"/>
    <mergeCell ref="V124:W124"/>
    <mergeCell ref="V128:W128"/>
    <mergeCell ref="T129:U129"/>
    <mergeCell ref="V129:W129"/>
    <mergeCell ref="V118:W118"/>
    <mergeCell ref="T119:U119"/>
    <mergeCell ref="V119:W119"/>
    <mergeCell ref="C120:E120"/>
    <mergeCell ref="T109:U109"/>
    <mergeCell ref="V109:W109"/>
    <mergeCell ref="T120:U120"/>
    <mergeCell ref="C108:E108"/>
    <mergeCell ref="T121:U121"/>
    <mergeCell ref="V121:W121"/>
    <mergeCell ref="T110:U110"/>
    <mergeCell ref="V110:W110"/>
    <mergeCell ref="C111:E111"/>
    <mergeCell ref="G111:H111"/>
    <mergeCell ref="C110:E110"/>
    <mergeCell ref="G110:H110"/>
    <mergeCell ref="G120:H120"/>
    <mergeCell ref="C121:E121"/>
    <mergeCell ref="G121:H121"/>
    <mergeCell ref="C112:E112"/>
    <mergeCell ref="G112:H112"/>
    <mergeCell ref="C113:E113"/>
    <mergeCell ref="G113:H113"/>
    <mergeCell ref="T114:U114"/>
    <mergeCell ref="V114:W114"/>
    <mergeCell ref="C115:E115"/>
    <mergeCell ref="G115:H115"/>
    <mergeCell ref="T115:U115"/>
    <mergeCell ref="V115:W115"/>
    <mergeCell ref="T116:U116"/>
    <mergeCell ref="V116:W116"/>
    <mergeCell ref="V117:W117"/>
    <mergeCell ref="V112:W112"/>
    <mergeCell ref="T113:U113"/>
    <mergeCell ref="V113:W113"/>
    <mergeCell ref="T105:U105"/>
    <mergeCell ref="V105:W105"/>
    <mergeCell ref="T106:U106"/>
    <mergeCell ref="V106:W106"/>
    <mergeCell ref="C107:E107"/>
    <mergeCell ref="G107:H107"/>
    <mergeCell ref="C106:E106"/>
    <mergeCell ref="G106:H106"/>
    <mergeCell ref="T107:U107"/>
    <mergeCell ref="V107:W107"/>
    <mergeCell ref="T108:U108"/>
    <mergeCell ref="V108:W108"/>
    <mergeCell ref="C109:E109"/>
    <mergeCell ref="G109:H109"/>
    <mergeCell ref="G108:H108"/>
    <mergeCell ref="T112:U112"/>
    <mergeCell ref="C102:E102"/>
    <mergeCell ref="G102:H102"/>
    <mergeCell ref="T103:U103"/>
    <mergeCell ref="V103:W103"/>
    <mergeCell ref="V104:W104"/>
    <mergeCell ref="C105:E105"/>
    <mergeCell ref="G105:H105"/>
    <mergeCell ref="C104:E104"/>
    <mergeCell ref="G104:H104"/>
    <mergeCell ref="T104:U104"/>
    <mergeCell ref="B9:F10"/>
    <mergeCell ref="G9:P10"/>
    <mergeCell ref="B12:P12"/>
    <mergeCell ref="B14:P14"/>
    <mergeCell ref="C23:E25"/>
    <mergeCell ref="F23:F25"/>
    <mergeCell ref="G23:J23"/>
    <mergeCell ref="K23:N23"/>
    <mergeCell ref="O23:P27"/>
    <mergeCell ref="G24:H25"/>
    <mergeCell ref="I24:J25"/>
    <mergeCell ref="K24:L25"/>
    <mergeCell ref="M24:N25"/>
    <mergeCell ref="C26:E27"/>
    <mergeCell ref="F26:F27"/>
    <mergeCell ref="G26:H27"/>
    <mergeCell ref="I26:J27"/>
    <mergeCell ref="K26:L27"/>
    <mergeCell ref="M26:N27"/>
    <mergeCell ref="C16:M19"/>
    <mergeCell ref="B5:P5"/>
    <mergeCell ref="B6:B7"/>
    <mergeCell ref="C6:H7"/>
    <mergeCell ref="I6:I7"/>
    <mergeCell ref="J6:J7"/>
    <mergeCell ref="K6:K7"/>
    <mergeCell ref="L6:L7"/>
    <mergeCell ref="M6:M7"/>
    <mergeCell ref="N6:N7"/>
    <mergeCell ref="O6:O7"/>
    <mergeCell ref="P6:P7"/>
    <mergeCell ref="C29:E30"/>
    <mergeCell ref="F29:F30"/>
    <mergeCell ref="B78:Y78"/>
    <mergeCell ref="K29:L30"/>
    <mergeCell ref="K31:L32"/>
    <mergeCell ref="K33:L34"/>
    <mergeCell ref="G29:H30"/>
    <mergeCell ref="G31:H32"/>
    <mergeCell ref="G33:H34"/>
    <mergeCell ref="I29:J30"/>
    <mergeCell ref="I31:J32"/>
    <mergeCell ref="I33:J34"/>
    <mergeCell ref="B65:P67"/>
    <mergeCell ref="B38:P38"/>
    <mergeCell ref="F31:F32"/>
    <mergeCell ref="F33:F34"/>
    <mergeCell ref="C31:E32"/>
    <mergeCell ref="C33:E34"/>
    <mergeCell ref="B53:P53"/>
    <mergeCell ref="C82:L82"/>
    <mergeCell ref="B80:T80"/>
    <mergeCell ref="C83:S83"/>
    <mergeCell ref="C84:S84"/>
    <mergeCell ref="C85:S85"/>
    <mergeCell ref="C86:S86"/>
    <mergeCell ref="C87:S87"/>
    <mergeCell ref="C90:P90"/>
    <mergeCell ref="T94:U97"/>
    <mergeCell ref="L94:L97"/>
    <mergeCell ref="P94:P97"/>
    <mergeCell ref="M94:O94"/>
    <mergeCell ref="Q94:S94"/>
    <mergeCell ref="B94:B97"/>
    <mergeCell ref="M95:M97"/>
    <mergeCell ref="N95:N97"/>
    <mergeCell ref="O95:O97"/>
    <mergeCell ref="Q95:Q97"/>
    <mergeCell ref="R95:R97"/>
    <mergeCell ref="S95:S97"/>
    <mergeCell ref="C94:E97"/>
    <mergeCell ref="F94:F97"/>
    <mergeCell ref="G94:H97"/>
    <mergeCell ref="I94:I97"/>
    <mergeCell ref="C127:E127"/>
    <mergeCell ref="G127:H127"/>
    <mergeCell ref="T127:U127"/>
    <mergeCell ref="V127:W127"/>
    <mergeCell ref="C128:E128"/>
    <mergeCell ref="G128:H128"/>
    <mergeCell ref="T128:U128"/>
    <mergeCell ref="C122:E122"/>
    <mergeCell ref="G122:H122"/>
    <mergeCell ref="T122:U122"/>
    <mergeCell ref="C123:E123"/>
    <mergeCell ref="G123:H123"/>
    <mergeCell ref="C124:E124"/>
    <mergeCell ref="G124:H124"/>
    <mergeCell ref="C125:E125"/>
    <mergeCell ref="G125:H125"/>
    <mergeCell ref="T125:U125"/>
    <mergeCell ref="V125:W125"/>
    <mergeCell ref="C126:E126"/>
    <mergeCell ref="G126:H126"/>
    <mergeCell ref="T126:U126"/>
    <mergeCell ref="V126:W126"/>
    <mergeCell ref="J94:J97"/>
    <mergeCell ref="K94:K97"/>
    <mergeCell ref="T98:U98"/>
    <mergeCell ref="C101:E101"/>
    <mergeCell ref="G101:H101"/>
    <mergeCell ref="T101:U101"/>
    <mergeCell ref="C99:E99"/>
    <mergeCell ref="G99:H99"/>
    <mergeCell ref="C98:E98"/>
    <mergeCell ref="G98:H98"/>
    <mergeCell ref="T99:U99"/>
    <mergeCell ref="T100:U100"/>
    <mergeCell ref="V120:W120"/>
    <mergeCell ref="C118:E118"/>
    <mergeCell ref="G118:H118"/>
    <mergeCell ref="T118:U118"/>
    <mergeCell ref="C119:E119"/>
    <mergeCell ref="G119:H119"/>
    <mergeCell ref="V94:W97"/>
    <mergeCell ref="V98:W98"/>
    <mergeCell ref="V99:W99"/>
    <mergeCell ref="V100:W100"/>
    <mergeCell ref="C100:E100"/>
    <mergeCell ref="G100:H100"/>
    <mergeCell ref="V101:W101"/>
    <mergeCell ref="T102:U102"/>
    <mergeCell ref="V102:W102"/>
    <mergeCell ref="C103:E103"/>
    <mergeCell ref="G103:H103"/>
    <mergeCell ref="C116:E116"/>
    <mergeCell ref="G116:H116"/>
    <mergeCell ref="C117:E117"/>
    <mergeCell ref="G117:H117"/>
    <mergeCell ref="C114:E114"/>
    <mergeCell ref="G114:H114"/>
    <mergeCell ref="T117:U117"/>
  </mergeCells>
  <conditionalFormatting sqref="F98">
    <cfRule type="expression" dxfId="7" priority="78">
      <formula>AND(F98=0,SUM(O98+S98)&gt;0)</formula>
    </cfRule>
  </conditionalFormatting>
  <conditionalFormatting sqref="F99:F120 F122:F129">
    <cfRule type="expression" dxfId="6" priority="79">
      <formula>AND(F99=0,SUM(O99+S99)&gt;0)</formula>
    </cfRule>
  </conditionalFormatting>
  <conditionalFormatting sqref="K31:L34">
    <cfRule type="dataBar" priority="41">
      <dataBar>
        <cfvo type="num" val="0"/>
        <cfvo type="num" val="1"/>
        <color theme="8" tint="0.59999389629810485"/>
      </dataBar>
      <extLst>
        <ext xmlns:x14="http://schemas.microsoft.com/office/spreadsheetml/2009/9/main" uri="{B025F937-C7B1-47D3-B67F-A62EFF666E3E}">
          <x14:id>{FF77FC66-5DD9-4A7C-80CA-D502E86B9B52}</x14:id>
        </ext>
      </extLst>
    </cfRule>
  </conditionalFormatting>
  <dataValidations count="6">
    <dataValidation allowBlank="1" showErrorMessage="1" prompt="Please continuously update your achieved progress here." sqref="I26:J27 M26:N27" xr:uid="{00000000-0002-0000-0E00-000000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54 B45 B69" xr:uid="{00000000-0002-0000-0E00-000001000000}"/>
    <dataValidation type="decimal" operator="greaterThanOrEqual" allowBlank="1" showInputMessage="1" showErrorMessage="1" sqref="O98:O129 S98:S129" xr:uid="{00000000-0002-0000-0E00-000002000000}">
      <formula1>0</formula1>
    </dataValidation>
    <dataValidation type="decimal" operator="greaterThanOrEqual" allowBlank="1" showInputMessage="1" showErrorMessage="1" prompt="Pleased enter your planned target value here. " sqref="G26:H27 K26:L27" xr:uid="{00000000-0002-0000-0E00-000003000000}">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L98:L129" xr:uid="{00000000-0002-0000-0E00-000004000000}">
      <formula1>2000</formula1>
      <formula2>2050</formula2>
    </dataValidation>
    <dataValidation type="whole" allowBlank="1" showInputMessage="1" showErrorMessage="1" errorTitle="Correct year?" error="Please enter the applicable year in the 2000s in which funds were disbursed. " prompt="Please enter the year in which the last disbursement occured here. " sqref="P98:P129" xr:uid="{00000000-0002-0000-0E00-000005000000}">
      <formula1>2000</formula1>
      <formula2>2050</formula2>
    </dataValidation>
  </dataValidations>
  <hyperlinks>
    <hyperlink ref="C6:H7" location="'SI5 | 2'!A1" display="SI 5 | 2: Catalysed Finance" xr:uid="{00000000-0004-0000-0E00-000000000000}"/>
    <hyperlink ref="B6:B7" location="'SI5 | 1'!A1" display="&lt;" xr:uid="{00000000-0004-0000-0E00-000001000000}"/>
    <hyperlink ref="I6:I7" location="'SI5 | 3 '!A1" display="&gt;" xr:uid="{00000000-0004-0000-0E00-000002000000}"/>
    <hyperlink ref="N6:N7" location="'Basic Data'!A1" display="Basic Data" xr:uid="{00000000-0004-0000-0E00-000003000000}"/>
    <hyperlink ref="O6:O7" location="Manual!A1" display="Manual" xr:uid="{00000000-0004-0000-0E00-000004000000}"/>
    <hyperlink ref="P6:P7" location="Overview!A1" display="Overview" xr:uid="{00000000-0004-0000-0E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8" operator="containsText" id="{1DCA97D0-D1D2-4FE0-AD39-FDF38F40FDA7}">
            <xm:f>NOT(ISERROR(SEARCH(Calc!$E$142,G9)))</xm:f>
            <xm:f>Calc!$E$142</xm:f>
            <x14:dxf>
              <fill>
                <patternFill>
                  <bgColor theme="5" tint="0.39994506668294322"/>
                </patternFill>
              </fill>
            </x14:dxf>
          </x14:cfRule>
          <x14:cfRule type="containsText" priority="39" operator="containsText" id="{5C4A85F4-F140-4B3D-A6BF-CAE603C009E3}">
            <xm:f>NOT(ISERROR(SEARCH(Calc!$E$143,G9)))</xm:f>
            <xm:f>Calc!$E$143</xm:f>
            <x14:dxf>
              <fill>
                <patternFill>
                  <bgColor theme="4" tint="0.79998168889431442"/>
                </patternFill>
              </fill>
            </x14:dxf>
          </x14:cfRule>
          <x14:cfRule type="containsText" priority="40" operator="containsText" id="{1AF5FF21-6FE2-4FC6-9E76-A2DF1A1B3529}">
            <xm:f>NOT(ISERROR(SEARCH(Calc!$E$144,G9)))</xm:f>
            <xm:f>Calc!$E$144</xm:f>
            <x14:dxf>
              <font>
                <b/>
                <i val="0"/>
                <color theme="0"/>
              </font>
              <fill>
                <patternFill>
                  <bgColor theme="6"/>
                </patternFill>
              </fill>
            </x14:dxf>
          </x14:cfRule>
          <xm:sqref>G9:P10</xm:sqref>
        </x14:conditionalFormatting>
        <x14:conditionalFormatting xmlns:xm="http://schemas.microsoft.com/office/excel/2006/main">
          <x14:cfRule type="dataBar" id="{FF77FC66-5DD9-4A7C-80CA-D502E86B9B52}">
            <x14:dataBar minLength="0" maxLength="100" gradient="0">
              <x14:cfvo type="num">
                <xm:f>0</xm:f>
              </x14:cfvo>
              <x14:cfvo type="num">
                <xm:f>1</xm:f>
              </x14:cfvo>
              <x14:negativeFillColor rgb="FFFF0000"/>
              <x14:axisColor rgb="FF000000"/>
            </x14:dataBar>
          </x14:cfRule>
          <xm:sqref>K31:L34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6000000}">
          <x14:formula1>
            <xm:f>Calc!$A$32:$A$34</xm:f>
          </x14:formula1>
          <xm:sqref>K63</xm:sqref>
        </x14:dataValidation>
        <x14:dataValidation type="list" allowBlank="1" showInputMessage="1" showErrorMessage="1" xr:uid="{00000000-0002-0000-0E00-000007000000}">
          <x14:formula1>
            <xm:f>Calc!$E$151:$E$157</xm:f>
          </x14:formula1>
          <xm:sqref>K98:K129</xm:sqref>
        </x14:dataValidation>
        <x14:dataValidation type="list" allowBlank="1" showInputMessage="1" showErrorMessage="1" xr:uid="{00000000-0002-0000-0E00-000008000000}">
          <x14:formula1>
            <xm:f>Calc!$F$151:$F$383</xm:f>
          </x14:formula1>
          <xm:sqref>J98:J129</xm:sqref>
        </x14:dataValidation>
        <x14:dataValidation type="list" allowBlank="1" showInputMessage="1" showErrorMessage="1" xr:uid="{00000000-0002-0000-0E00-000009000000}">
          <x14:formula1>
            <xm:f>Calc!$C$151:$C$153</xm:f>
          </x14:formula1>
          <xm:sqref>I98:I129</xm:sqref>
        </x14:dataValidation>
        <x14:dataValidation type="list" allowBlank="1" showInputMessage="1" showErrorMessage="1" xr:uid="{00000000-0002-0000-0E00-00000A000000}">
          <x14:formula1>
            <xm:f>Calc!$B$151:$B$154</xm:f>
          </x14:formula1>
          <xm:sqref>G98:H129</xm:sqref>
        </x14:dataValidation>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r:uid="{00000000-0002-0000-0E00-00000B000000}">
          <x14:formula1>
            <xm:f>Calc!$A$151:$A$152</xm:f>
          </x14:formula1>
          <xm:sqref>F98:F129</xm:sqref>
        </x14:dataValidation>
        <x14:dataValidation type="list" allowBlank="1" showInputMessage="1" showErrorMessage="1" xr:uid="{00000000-0002-0000-0E00-00000C000000}">
          <x14:formula1>
            <xm:f>Calc!$J$151:$J$444</xm:f>
          </x14:formula1>
          <xm:sqref>T98:U129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AN405"/>
  <sheetViews>
    <sheetView zoomScale="80" zoomScaleNormal="80" workbookViewId="0">
      <pane ySplit="10" topLeftCell="A11" activePane="bottomLeft" state="frozen"/>
      <selection pane="bottomLeft" activeCell="M22" sqref="M22"/>
    </sheetView>
  </sheetViews>
  <sheetFormatPr defaultColWidth="11" defaultRowHeight="14"/>
  <cols>
    <col min="1" max="6" width="11" style="1" customWidth="1"/>
    <col min="7" max="12" width="11" style="1"/>
    <col min="13" max="14" width="11" style="1" customWidth="1"/>
    <col min="15" max="17" width="11" style="1"/>
    <col min="18" max="18" width="11" style="80"/>
    <col min="19" max="37" width="11" style="80" customWidth="1"/>
    <col min="38" max="39" width="11" style="80"/>
    <col min="40" max="16384" width="11" style="35"/>
  </cols>
  <sheetData>
    <row r="1" spans="1:39" s="9" customFormat="1">
      <c r="A1" s="70"/>
      <c r="B1" s="70"/>
      <c r="C1" s="70"/>
      <c r="D1" s="70"/>
      <c r="E1" s="70"/>
      <c r="F1" s="70"/>
      <c r="G1" s="70"/>
      <c r="H1" s="70"/>
      <c r="I1" s="70"/>
      <c r="J1" s="70"/>
      <c r="K1" s="70"/>
      <c r="L1" s="70"/>
      <c r="M1" s="70"/>
      <c r="N1" s="70"/>
      <c r="O1" s="70"/>
      <c r="P1" s="70"/>
      <c r="Q1" s="50"/>
      <c r="R1" s="77"/>
      <c r="S1" s="77"/>
      <c r="T1" s="77"/>
      <c r="U1" s="77"/>
      <c r="V1" s="77"/>
      <c r="W1" s="77"/>
      <c r="X1" s="77"/>
      <c r="Y1" s="77"/>
      <c r="Z1" s="77"/>
      <c r="AA1" s="77"/>
      <c r="AB1" s="77"/>
      <c r="AC1" s="77"/>
      <c r="AD1" s="77"/>
      <c r="AE1" s="77"/>
      <c r="AF1" s="77"/>
      <c r="AG1" s="77"/>
      <c r="AH1" s="77"/>
      <c r="AI1" s="77"/>
      <c r="AJ1" s="77"/>
      <c r="AK1" s="77"/>
      <c r="AL1" s="77"/>
      <c r="AM1" s="77"/>
    </row>
    <row r="2" spans="1:39" s="9" customFormat="1">
      <c r="A2" s="70"/>
      <c r="B2" s="70"/>
      <c r="C2" s="70"/>
      <c r="D2" s="70"/>
      <c r="E2" s="70"/>
      <c r="F2" s="70"/>
      <c r="G2" s="70"/>
      <c r="H2" s="70"/>
      <c r="I2" s="70"/>
      <c r="J2" s="70"/>
      <c r="K2" s="70"/>
      <c r="L2" s="70"/>
      <c r="M2" s="70"/>
      <c r="N2" s="70"/>
      <c r="O2" s="70"/>
      <c r="P2" s="70"/>
      <c r="Q2" s="50"/>
      <c r="R2" s="77"/>
      <c r="S2" s="77"/>
      <c r="T2" s="77"/>
      <c r="U2" s="77"/>
      <c r="V2" s="77"/>
      <c r="W2" s="77"/>
      <c r="X2" s="77"/>
      <c r="Y2" s="77"/>
      <c r="Z2" s="77"/>
      <c r="AA2" s="77"/>
      <c r="AB2" s="77"/>
      <c r="AC2" s="77"/>
      <c r="AD2" s="77"/>
      <c r="AE2" s="77"/>
      <c r="AF2" s="77"/>
      <c r="AG2" s="77"/>
      <c r="AH2" s="77"/>
      <c r="AI2" s="77"/>
      <c r="AJ2" s="77"/>
      <c r="AK2" s="77"/>
      <c r="AL2" s="77"/>
      <c r="AM2" s="77"/>
    </row>
    <row r="3" spans="1:39" s="9" customFormat="1">
      <c r="A3" s="70"/>
      <c r="B3" s="70"/>
      <c r="C3" s="70"/>
      <c r="D3" s="70"/>
      <c r="E3" s="70"/>
      <c r="F3" s="70"/>
      <c r="G3" s="70"/>
      <c r="H3" s="70"/>
      <c r="I3" s="70"/>
      <c r="J3" s="70"/>
      <c r="K3" s="70"/>
      <c r="L3" s="70"/>
      <c r="M3" s="70"/>
      <c r="N3" s="70"/>
      <c r="O3" s="70"/>
      <c r="P3" s="70"/>
      <c r="Q3" s="50"/>
      <c r="R3" s="77"/>
      <c r="S3" s="77"/>
      <c r="T3" s="77"/>
      <c r="U3" s="77"/>
      <c r="V3" s="77"/>
      <c r="W3" s="77"/>
      <c r="X3" s="77"/>
      <c r="Y3" s="77"/>
      <c r="Z3" s="77"/>
      <c r="AA3" s="77"/>
      <c r="AB3" s="77"/>
      <c r="AC3" s="77"/>
      <c r="AD3" s="77"/>
      <c r="AE3" s="77"/>
      <c r="AF3" s="77"/>
      <c r="AG3" s="77"/>
      <c r="AH3" s="77"/>
      <c r="AI3" s="77"/>
      <c r="AJ3" s="77"/>
      <c r="AK3" s="77"/>
      <c r="AL3" s="77"/>
      <c r="AM3" s="77"/>
    </row>
    <row r="4" spans="1:39" s="9" customFormat="1">
      <c r="A4" s="70"/>
      <c r="B4" s="70"/>
      <c r="C4" s="70"/>
      <c r="D4" s="70"/>
      <c r="E4" s="70"/>
      <c r="F4" s="70"/>
      <c r="G4" s="70"/>
      <c r="H4" s="70"/>
      <c r="I4" s="70"/>
      <c r="J4" s="70"/>
      <c r="K4" s="70"/>
      <c r="L4" s="70"/>
      <c r="M4" s="70"/>
      <c r="N4" s="70"/>
      <c r="O4" s="70"/>
      <c r="P4" s="70"/>
      <c r="Q4" s="50"/>
      <c r="R4" s="77"/>
      <c r="S4" s="77"/>
      <c r="T4" s="77"/>
      <c r="U4" s="77"/>
      <c r="V4" s="77"/>
      <c r="W4" s="77"/>
      <c r="X4" s="77"/>
      <c r="Y4" s="77"/>
      <c r="Z4" s="77"/>
      <c r="AA4" s="77"/>
      <c r="AB4" s="77"/>
      <c r="AC4" s="77"/>
      <c r="AD4" s="77"/>
      <c r="AE4" s="77"/>
      <c r="AF4" s="77"/>
      <c r="AG4" s="77"/>
      <c r="AH4" s="77"/>
      <c r="AI4" s="77"/>
      <c r="AJ4" s="77"/>
      <c r="AK4" s="77"/>
      <c r="AL4" s="77"/>
      <c r="AM4" s="77"/>
    </row>
    <row r="5" spans="1:39" ht="15" customHeight="1">
      <c r="A5" s="70"/>
      <c r="B5" s="618" t="s">
        <v>585</v>
      </c>
      <c r="C5" s="618"/>
      <c r="D5" s="618"/>
      <c r="E5" s="618"/>
      <c r="F5" s="618"/>
      <c r="G5" s="618"/>
      <c r="H5" s="618"/>
      <c r="I5" s="618"/>
      <c r="J5" s="618"/>
      <c r="K5" s="618"/>
      <c r="L5" s="618"/>
      <c r="M5" s="618"/>
      <c r="N5" s="618"/>
      <c r="O5" s="618"/>
      <c r="P5" s="618"/>
      <c r="Q5" s="51"/>
    </row>
    <row r="6" spans="1:39" ht="15" customHeight="1">
      <c r="A6" s="70"/>
      <c r="B6" s="605" t="s">
        <v>1</v>
      </c>
      <c r="C6" s="605" t="s">
        <v>744</v>
      </c>
      <c r="D6" s="605"/>
      <c r="E6" s="605"/>
      <c r="F6" s="605"/>
      <c r="G6" s="605"/>
      <c r="H6" s="605"/>
      <c r="I6" s="605" t="s">
        <v>3</v>
      </c>
      <c r="J6" s="619"/>
      <c r="K6" s="617"/>
      <c r="L6" s="617"/>
      <c r="M6" s="1276"/>
      <c r="N6" s="577" t="s">
        <v>4</v>
      </c>
      <c r="O6" s="620" t="s">
        <v>5</v>
      </c>
      <c r="P6" s="620" t="s">
        <v>2</v>
      </c>
      <c r="Q6" s="620" t="s">
        <v>6</v>
      </c>
      <c r="Z6" s="161"/>
    </row>
    <row r="7" spans="1:39" ht="14.25" customHeight="1">
      <c r="A7" s="70"/>
      <c r="B7" s="605"/>
      <c r="C7" s="605"/>
      <c r="D7" s="605"/>
      <c r="E7" s="605"/>
      <c r="F7" s="605"/>
      <c r="G7" s="605"/>
      <c r="H7" s="605"/>
      <c r="I7" s="605"/>
      <c r="J7" s="619"/>
      <c r="K7" s="617"/>
      <c r="L7" s="617"/>
      <c r="M7" s="1276"/>
      <c r="N7" s="577"/>
      <c r="O7" s="620"/>
      <c r="P7" s="620"/>
      <c r="Q7" s="620"/>
      <c r="Z7" s="205"/>
    </row>
    <row r="8" spans="1:39">
      <c r="A8" s="70"/>
      <c r="B8" s="70"/>
      <c r="C8" s="70"/>
      <c r="D8" s="70"/>
      <c r="E8" s="70"/>
      <c r="F8" s="70"/>
      <c r="G8" s="70"/>
      <c r="H8" s="70"/>
      <c r="I8" s="70"/>
      <c r="J8" s="70"/>
      <c r="K8" s="70"/>
      <c r="L8" s="70"/>
      <c r="M8" s="70"/>
      <c r="N8" s="70"/>
      <c r="O8" s="70"/>
      <c r="P8" s="70"/>
      <c r="Q8" s="70"/>
      <c r="Z8" s="205"/>
      <c r="AE8" s="19"/>
    </row>
    <row r="9" spans="1:39">
      <c r="A9" s="70"/>
      <c r="B9" s="70"/>
      <c r="C9" s="70"/>
      <c r="D9" s="70"/>
      <c r="E9" s="70"/>
      <c r="F9" s="70"/>
      <c r="G9" s="70"/>
      <c r="H9" s="70"/>
      <c r="I9" s="70"/>
      <c r="J9" s="70"/>
      <c r="K9" s="70"/>
      <c r="L9" s="70"/>
      <c r="M9" s="70"/>
      <c r="N9" s="70"/>
      <c r="O9" s="70"/>
      <c r="P9" s="70"/>
      <c r="Q9" s="70"/>
      <c r="Z9" s="205"/>
    </row>
    <row r="10" spans="1:39">
      <c r="A10" s="70"/>
      <c r="B10" s="70"/>
      <c r="C10" s="70"/>
      <c r="D10" s="70"/>
      <c r="E10" s="70"/>
      <c r="F10" s="70"/>
      <c r="G10" s="70"/>
      <c r="H10" s="70"/>
      <c r="I10" s="70"/>
      <c r="J10" s="70"/>
      <c r="K10" s="70"/>
      <c r="L10" s="70"/>
      <c r="M10" s="70"/>
      <c r="N10" s="70"/>
      <c r="O10" s="70"/>
      <c r="P10" s="70"/>
      <c r="Q10" s="70"/>
      <c r="Z10" s="205"/>
    </row>
    <row r="11" spans="1:39">
      <c r="A11" s="70"/>
      <c r="B11" s="70"/>
      <c r="C11" s="70"/>
      <c r="D11" s="70"/>
      <c r="E11" s="70"/>
      <c r="F11" s="70"/>
      <c r="G11" s="70"/>
      <c r="H11" s="70"/>
      <c r="I11" s="70"/>
      <c r="J11" s="70"/>
      <c r="K11" s="70"/>
      <c r="L11" s="70"/>
      <c r="M11" s="70"/>
      <c r="N11" s="70"/>
      <c r="O11" s="70"/>
      <c r="P11" s="70"/>
      <c r="Q11" s="70"/>
      <c r="Z11" s="205"/>
    </row>
    <row r="12" spans="1:39">
      <c r="A12" s="70"/>
      <c r="B12" s="651" t="s">
        <v>745</v>
      </c>
      <c r="C12" s="651"/>
      <c r="D12" s="651"/>
      <c r="E12" s="651"/>
      <c r="F12" s="651"/>
      <c r="G12" s="651"/>
      <c r="H12" s="651"/>
      <c r="I12" s="651"/>
      <c r="J12" s="651"/>
      <c r="K12" s="651"/>
      <c r="L12" s="651"/>
      <c r="M12" s="651"/>
      <c r="N12" s="651"/>
      <c r="O12" s="651"/>
      <c r="P12" s="651"/>
      <c r="Q12" s="651"/>
      <c r="Z12" s="205"/>
    </row>
    <row r="13" spans="1:39">
      <c r="A13" s="70"/>
      <c r="B13" s="70"/>
      <c r="C13" s="70"/>
      <c r="D13" s="70"/>
      <c r="E13" s="70"/>
      <c r="F13" s="70"/>
      <c r="G13" s="70"/>
      <c r="H13" s="70"/>
      <c r="I13" s="70"/>
      <c r="J13" s="70"/>
      <c r="K13" s="70"/>
      <c r="L13" s="70"/>
      <c r="M13" s="70"/>
      <c r="N13" s="70"/>
      <c r="O13" s="70"/>
      <c r="P13" s="70"/>
      <c r="Q13" s="70"/>
      <c r="Z13" s="205"/>
    </row>
    <row r="14" spans="1:39">
      <c r="A14" s="70"/>
      <c r="B14" s="632" t="s">
        <v>746</v>
      </c>
      <c r="C14" s="632"/>
      <c r="D14" s="632"/>
      <c r="E14" s="632"/>
      <c r="F14" s="632"/>
      <c r="G14" s="632"/>
      <c r="H14" s="632"/>
      <c r="I14" s="632"/>
      <c r="J14" s="632"/>
      <c r="K14" s="632"/>
      <c r="L14" s="632"/>
      <c r="M14" s="632"/>
      <c r="N14" s="632"/>
      <c r="O14" s="632"/>
      <c r="P14" s="632"/>
      <c r="Q14" s="632"/>
      <c r="Z14" s="205"/>
    </row>
    <row r="15" spans="1:39">
      <c r="A15" s="70"/>
      <c r="B15" s="211"/>
      <c r="C15" s="211"/>
      <c r="D15" s="211"/>
      <c r="E15" s="211"/>
      <c r="F15" s="211"/>
      <c r="G15" s="211"/>
      <c r="H15" s="211"/>
      <c r="I15" s="211"/>
      <c r="J15" s="211"/>
      <c r="K15" s="211"/>
      <c r="L15" s="211"/>
      <c r="M15" s="211"/>
      <c r="N15" s="211"/>
      <c r="O15" s="211"/>
      <c r="P15" s="211"/>
      <c r="Q15" s="211"/>
      <c r="Z15" s="205"/>
    </row>
    <row r="16" spans="1:39">
      <c r="A16" s="70"/>
      <c r="B16" s="70"/>
      <c r="C16" s="70"/>
      <c r="D16" s="70"/>
      <c r="E16" s="70"/>
      <c r="F16" s="70"/>
      <c r="G16" s="70"/>
      <c r="H16" s="70"/>
      <c r="I16" s="70"/>
      <c r="J16" s="70"/>
      <c r="K16" s="70"/>
      <c r="L16" s="70"/>
      <c r="M16" s="70"/>
      <c r="N16" s="70"/>
      <c r="O16" s="70"/>
      <c r="P16" s="70"/>
      <c r="Q16" s="70"/>
      <c r="Z16" s="205"/>
    </row>
    <row r="17" spans="1:26">
      <c r="A17" s="70"/>
      <c r="B17" s="651" t="s">
        <v>747</v>
      </c>
      <c r="C17" s="651"/>
      <c r="D17" s="651"/>
      <c r="E17" s="651"/>
      <c r="F17" s="651"/>
      <c r="G17" s="651"/>
      <c r="H17" s="651"/>
      <c r="I17" s="651"/>
      <c r="J17" s="651"/>
      <c r="K17" s="651"/>
      <c r="L17" s="651"/>
      <c r="M17" s="651"/>
      <c r="N17" s="651"/>
      <c r="O17" s="651"/>
      <c r="P17" s="651"/>
      <c r="Q17" s="651"/>
      <c r="Z17" s="205"/>
    </row>
    <row r="18" spans="1:26">
      <c r="A18" s="70"/>
      <c r="B18" s="70"/>
      <c r="C18" s="70"/>
      <c r="D18" s="70"/>
      <c r="E18" s="70"/>
      <c r="F18" s="70"/>
      <c r="G18" s="70"/>
      <c r="H18" s="70"/>
      <c r="I18" s="70"/>
      <c r="J18" s="70"/>
      <c r="K18" s="70"/>
      <c r="L18" s="70"/>
      <c r="M18" s="70"/>
      <c r="N18" s="70"/>
      <c r="O18" s="70"/>
      <c r="P18" s="70"/>
      <c r="Q18" s="70"/>
      <c r="Z18" s="205"/>
    </row>
    <row r="19" spans="1:26">
      <c r="A19" s="11"/>
      <c r="B19" s="70" t="s">
        <v>748</v>
      </c>
      <c r="C19" s="70"/>
      <c r="D19" s="70"/>
      <c r="E19" s="70"/>
      <c r="F19" s="70"/>
      <c r="G19" s="70"/>
      <c r="H19" s="70"/>
      <c r="I19" s="70"/>
      <c r="J19" s="70"/>
      <c r="K19" s="70"/>
      <c r="L19" s="70"/>
      <c r="M19" s="70"/>
      <c r="N19" s="70"/>
      <c r="O19" s="70"/>
      <c r="P19" s="70"/>
      <c r="Q19" s="70"/>
      <c r="Z19" s="205"/>
    </row>
    <row r="20" spans="1:26">
      <c r="A20" s="70"/>
      <c r="B20" s="70"/>
      <c r="C20" s="70"/>
      <c r="D20" s="70"/>
      <c r="E20" s="70"/>
      <c r="F20" s="70"/>
      <c r="G20" s="70"/>
      <c r="H20" s="70"/>
      <c r="I20" s="70"/>
      <c r="J20" s="70"/>
      <c r="K20" s="70"/>
      <c r="L20" s="70"/>
      <c r="M20" s="70"/>
      <c r="N20" s="70"/>
      <c r="O20" s="70"/>
      <c r="P20" s="70"/>
      <c r="Q20" s="70"/>
      <c r="Z20" s="205"/>
    </row>
    <row r="21" spans="1:26">
      <c r="A21" s="70"/>
      <c r="B21" s="1280" t="s">
        <v>749</v>
      </c>
      <c r="C21" s="1281"/>
      <c r="D21" s="1282"/>
      <c r="E21" s="1279" t="s">
        <v>750</v>
      </c>
      <c r="F21" s="1279"/>
      <c r="G21" s="1279"/>
      <c r="H21" s="1279"/>
      <c r="I21" s="1279"/>
      <c r="J21" s="1279"/>
      <c r="K21" s="1279"/>
      <c r="L21" s="70"/>
      <c r="M21" s="70"/>
      <c r="N21" s="70"/>
      <c r="O21" s="70"/>
      <c r="P21" s="70"/>
      <c r="Q21" s="70"/>
      <c r="Z21" s="205"/>
    </row>
    <row r="22" spans="1:26" ht="15" customHeight="1">
      <c r="A22" s="70"/>
      <c r="B22" s="1278" t="s">
        <v>751</v>
      </c>
      <c r="C22" s="1278"/>
      <c r="D22" s="1278"/>
      <c r="E22" s="1277" t="s">
        <v>752</v>
      </c>
      <c r="F22" s="1277"/>
      <c r="G22" s="1277"/>
      <c r="H22" s="1277"/>
      <c r="I22" s="1277"/>
      <c r="J22" s="1277"/>
      <c r="K22" s="1277"/>
      <c r="L22" s="70"/>
      <c r="M22" s="70"/>
      <c r="N22" s="70"/>
      <c r="O22" s="70"/>
      <c r="P22" s="70"/>
      <c r="Q22" s="70"/>
      <c r="Z22" s="205"/>
    </row>
    <row r="23" spans="1:26" ht="14.25" customHeight="1">
      <c r="A23" s="70"/>
      <c r="B23" s="1278" t="s">
        <v>751</v>
      </c>
      <c r="C23" s="1278"/>
      <c r="D23" s="1278"/>
      <c r="E23" s="1277" t="s">
        <v>753</v>
      </c>
      <c r="F23" s="1277"/>
      <c r="G23" s="1277"/>
      <c r="H23" s="1277"/>
      <c r="I23" s="1277"/>
      <c r="J23" s="1277"/>
      <c r="K23" s="1277"/>
      <c r="L23" s="70"/>
      <c r="M23" s="70"/>
      <c r="N23" s="70"/>
      <c r="O23" s="70"/>
      <c r="P23" s="70"/>
      <c r="Q23" s="70"/>
      <c r="Z23" s="205"/>
    </row>
    <row r="24" spans="1:26" ht="14.25" customHeight="1">
      <c r="A24" s="70"/>
      <c r="B24" s="1278" t="s">
        <v>751</v>
      </c>
      <c r="C24" s="1278"/>
      <c r="D24" s="1278"/>
      <c r="E24" s="1277" t="s">
        <v>754</v>
      </c>
      <c r="F24" s="1277"/>
      <c r="G24" s="1277"/>
      <c r="H24" s="1277"/>
      <c r="I24" s="1277"/>
      <c r="J24" s="1277"/>
      <c r="K24" s="1277"/>
      <c r="L24" s="70"/>
      <c r="M24" s="70"/>
      <c r="N24" s="70"/>
      <c r="O24" s="70"/>
      <c r="P24" s="70"/>
      <c r="Q24" s="70"/>
      <c r="Z24" s="205"/>
    </row>
    <row r="25" spans="1:26" ht="14.25" customHeight="1">
      <c r="A25" s="70"/>
      <c r="B25" s="1278" t="s">
        <v>751</v>
      </c>
      <c r="C25" s="1278"/>
      <c r="D25" s="1278"/>
      <c r="E25" s="1277" t="s">
        <v>755</v>
      </c>
      <c r="F25" s="1277"/>
      <c r="G25" s="1277"/>
      <c r="H25" s="1277"/>
      <c r="I25" s="1277"/>
      <c r="J25" s="1277"/>
      <c r="K25" s="1277"/>
      <c r="L25" s="70"/>
      <c r="M25" s="70"/>
      <c r="N25" s="70"/>
      <c r="O25" s="70"/>
      <c r="P25" s="70"/>
      <c r="Q25" s="70"/>
      <c r="Z25" s="205"/>
    </row>
    <row r="26" spans="1:26">
      <c r="A26" s="70"/>
      <c r="B26" s="1278" t="s">
        <v>756</v>
      </c>
      <c r="C26" s="1278"/>
      <c r="D26" s="1278"/>
      <c r="E26" s="1277" t="s">
        <v>757</v>
      </c>
      <c r="F26" s="1277"/>
      <c r="G26" s="1277"/>
      <c r="H26" s="1277"/>
      <c r="I26" s="1277"/>
      <c r="J26" s="1277"/>
      <c r="K26" s="1277"/>
      <c r="L26" s="70"/>
      <c r="M26" s="70"/>
      <c r="N26" s="70"/>
      <c r="O26" s="70"/>
      <c r="P26" s="70"/>
      <c r="Q26" s="70"/>
      <c r="Z26" s="205"/>
    </row>
    <row r="27" spans="1:26">
      <c r="A27" s="70"/>
      <c r="B27" s="1278" t="s">
        <v>756</v>
      </c>
      <c r="C27" s="1278"/>
      <c r="D27" s="1278"/>
      <c r="E27" s="1277" t="s">
        <v>758</v>
      </c>
      <c r="F27" s="1277"/>
      <c r="G27" s="1277"/>
      <c r="H27" s="1277"/>
      <c r="I27" s="1277"/>
      <c r="J27" s="1277"/>
      <c r="K27" s="1277"/>
      <c r="L27" s="70"/>
      <c r="M27" s="70"/>
      <c r="N27" s="70"/>
      <c r="O27" s="70"/>
      <c r="P27" s="70"/>
      <c r="Q27" s="70"/>
      <c r="Z27" s="205"/>
    </row>
    <row r="28" spans="1:26">
      <c r="A28" s="70"/>
      <c r="B28" s="1278" t="s">
        <v>756</v>
      </c>
      <c r="C28" s="1278"/>
      <c r="D28" s="1278"/>
      <c r="E28" s="1277" t="s">
        <v>759</v>
      </c>
      <c r="F28" s="1277"/>
      <c r="G28" s="1277"/>
      <c r="H28" s="1277"/>
      <c r="I28" s="1277"/>
      <c r="J28" s="1277"/>
      <c r="K28" s="1277"/>
      <c r="L28" s="70"/>
      <c r="M28" s="70"/>
      <c r="N28" s="70"/>
      <c r="O28" s="70"/>
      <c r="P28" s="70"/>
      <c r="Q28" s="70"/>
      <c r="Z28" s="205"/>
    </row>
    <row r="29" spans="1:26">
      <c r="A29" s="70"/>
      <c r="B29" s="1278" t="s">
        <v>756</v>
      </c>
      <c r="C29" s="1278"/>
      <c r="D29" s="1278"/>
      <c r="E29" s="1277" t="s">
        <v>760</v>
      </c>
      <c r="F29" s="1277"/>
      <c r="G29" s="1277"/>
      <c r="H29" s="1277"/>
      <c r="I29" s="1277"/>
      <c r="J29" s="1277"/>
      <c r="K29" s="1277"/>
      <c r="L29" s="70"/>
      <c r="M29" s="70"/>
      <c r="N29" s="70"/>
      <c r="O29" s="70"/>
      <c r="P29" s="70"/>
      <c r="Q29" s="70"/>
      <c r="Z29" s="205"/>
    </row>
    <row r="30" spans="1:26">
      <c r="A30" s="70"/>
      <c r="B30" s="1278" t="s">
        <v>756</v>
      </c>
      <c r="C30" s="1278"/>
      <c r="D30" s="1278"/>
      <c r="E30" s="1277" t="s">
        <v>761</v>
      </c>
      <c r="F30" s="1277"/>
      <c r="G30" s="1277"/>
      <c r="H30" s="1277"/>
      <c r="I30" s="1277"/>
      <c r="J30" s="1277"/>
      <c r="K30" s="1277"/>
      <c r="L30" s="70"/>
      <c r="M30" s="70"/>
      <c r="N30" s="70"/>
      <c r="O30" s="70"/>
      <c r="P30" s="70"/>
      <c r="Q30" s="70"/>
      <c r="Z30" s="205"/>
    </row>
    <row r="31" spans="1:26">
      <c r="A31" s="70"/>
      <c r="B31" s="1278" t="s">
        <v>756</v>
      </c>
      <c r="C31" s="1278"/>
      <c r="D31" s="1278"/>
      <c r="E31" s="1277" t="s">
        <v>762</v>
      </c>
      <c r="F31" s="1277"/>
      <c r="G31" s="1277"/>
      <c r="H31" s="1277"/>
      <c r="I31" s="1277"/>
      <c r="J31" s="1277"/>
      <c r="K31" s="1277"/>
      <c r="L31" s="70"/>
      <c r="M31" s="70"/>
      <c r="N31" s="70"/>
      <c r="O31" s="70"/>
      <c r="P31" s="70"/>
      <c r="Q31" s="70"/>
      <c r="Z31" s="205"/>
    </row>
    <row r="32" spans="1:26">
      <c r="A32" s="70"/>
      <c r="B32" s="1278" t="s">
        <v>756</v>
      </c>
      <c r="C32" s="1278"/>
      <c r="D32" s="1278"/>
      <c r="E32" s="1277" t="s">
        <v>763</v>
      </c>
      <c r="F32" s="1277"/>
      <c r="G32" s="1277"/>
      <c r="H32" s="1277"/>
      <c r="I32" s="1277"/>
      <c r="J32" s="1277"/>
      <c r="K32" s="1277"/>
      <c r="L32" s="70"/>
      <c r="M32" s="70"/>
      <c r="N32" s="70"/>
      <c r="O32" s="70"/>
      <c r="P32" s="70"/>
      <c r="Q32" s="70"/>
      <c r="Z32" s="205"/>
    </row>
    <row r="33" spans="2:26">
      <c r="B33" s="1278" t="s">
        <v>764</v>
      </c>
      <c r="C33" s="1278"/>
      <c r="D33" s="1278"/>
      <c r="E33" s="1277" t="s">
        <v>765</v>
      </c>
      <c r="F33" s="1277"/>
      <c r="G33" s="1277"/>
      <c r="H33" s="1277"/>
      <c r="I33" s="1277"/>
      <c r="J33" s="1277"/>
      <c r="K33" s="1277"/>
      <c r="L33" s="70"/>
      <c r="M33" s="70"/>
      <c r="N33" s="70"/>
      <c r="O33" s="70"/>
      <c r="P33" s="70"/>
      <c r="Q33" s="70"/>
      <c r="Z33" s="205"/>
    </row>
    <row r="34" spans="2:26">
      <c r="B34" s="1278" t="s">
        <v>764</v>
      </c>
      <c r="C34" s="1278"/>
      <c r="D34" s="1278"/>
      <c r="E34" s="1277" t="s">
        <v>766</v>
      </c>
      <c r="F34" s="1277"/>
      <c r="G34" s="1277"/>
      <c r="H34" s="1277"/>
      <c r="I34" s="1277"/>
      <c r="J34" s="1277"/>
      <c r="K34" s="1277"/>
      <c r="L34" s="70"/>
      <c r="M34" s="70"/>
      <c r="N34" s="70"/>
      <c r="O34" s="70"/>
      <c r="P34" s="70"/>
      <c r="Q34" s="70"/>
      <c r="Z34" s="205"/>
    </row>
    <row r="35" spans="2:26">
      <c r="B35" s="1278" t="s">
        <v>767</v>
      </c>
      <c r="C35" s="1278"/>
      <c r="D35" s="1278"/>
      <c r="E35" s="1277" t="s">
        <v>768</v>
      </c>
      <c r="F35" s="1277"/>
      <c r="G35" s="1277"/>
      <c r="H35" s="1277"/>
      <c r="I35" s="1277"/>
      <c r="J35" s="1277"/>
      <c r="K35" s="1277"/>
      <c r="L35" s="70"/>
      <c r="M35" s="70"/>
      <c r="N35" s="70"/>
      <c r="O35" s="70"/>
      <c r="P35" s="70"/>
      <c r="Q35" s="70"/>
      <c r="Z35" s="205"/>
    </row>
    <row r="36" spans="2:26">
      <c r="B36" s="1278" t="s">
        <v>767</v>
      </c>
      <c r="C36" s="1278"/>
      <c r="D36" s="1278"/>
      <c r="E36" s="1277" t="s">
        <v>769</v>
      </c>
      <c r="F36" s="1277"/>
      <c r="G36" s="1277"/>
      <c r="H36" s="1277"/>
      <c r="I36" s="1277"/>
      <c r="J36" s="1277"/>
      <c r="K36" s="1277"/>
      <c r="L36" s="70"/>
      <c r="M36" s="70"/>
      <c r="N36" s="70"/>
      <c r="O36" s="70"/>
      <c r="P36" s="70"/>
      <c r="Q36" s="70"/>
      <c r="Z36" s="205"/>
    </row>
    <row r="37" spans="2:26">
      <c r="B37" s="1278" t="s">
        <v>770</v>
      </c>
      <c r="C37" s="1278"/>
      <c r="D37" s="1278"/>
      <c r="E37" s="1277" t="s">
        <v>771</v>
      </c>
      <c r="F37" s="1277"/>
      <c r="G37" s="1277"/>
      <c r="H37" s="1277"/>
      <c r="I37" s="1277"/>
      <c r="J37" s="1277"/>
      <c r="K37" s="1277"/>
      <c r="L37" s="70"/>
      <c r="M37" s="70"/>
      <c r="N37" s="70"/>
      <c r="O37" s="70"/>
      <c r="P37" s="70"/>
      <c r="Q37" s="70"/>
      <c r="Z37" s="205"/>
    </row>
    <row r="38" spans="2:26">
      <c r="B38" s="1278" t="s">
        <v>770</v>
      </c>
      <c r="C38" s="1278"/>
      <c r="D38" s="1278"/>
      <c r="E38" s="1277" t="s">
        <v>772</v>
      </c>
      <c r="F38" s="1277"/>
      <c r="G38" s="1277"/>
      <c r="H38" s="1277"/>
      <c r="I38" s="1277"/>
      <c r="J38" s="1277"/>
      <c r="K38" s="1277"/>
      <c r="L38" s="70"/>
      <c r="M38" s="70"/>
      <c r="N38" s="70"/>
      <c r="O38" s="70"/>
      <c r="P38" s="70"/>
      <c r="Q38" s="70"/>
      <c r="Z38" s="205"/>
    </row>
    <row r="39" spans="2:26">
      <c r="B39" s="1278" t="s">
        <v>770</v>
      </c>
      <c r="C39" s="1278"/>
      <c r="D39" s="1278"/>
      <c r="E39" s="1277" t="s">
        <v>773</v>
      </c>
      <c r="F39" s="1277"/>
      <c r="G39" s="1277"/>
      <c r="H39" s="1277"/>
      <c r="I39" s="1277"/>
      <c r="J39" s="1277"/>
      <c r="K39" s="1277"/>
      <c r="L39" s="70"/>
      <c r="M39" s="70"/>
      <c r="N39" s="70"/>
      <c r="O39" s="70"/>
      <c r="P39" s="70"/>
      <c r="Q39" s="70"/>
      <c r="Z39" s="205"/>
    </row>
    <row r="40" spans="2:26">
      <c r="B40" s="1278" t="s">
        <v>770</v>
      </c>
      <c r="C40" s="1278"/>
      <c r="D40" s="1278"/>
      <c r="E40" s="1277" t="s">
        <v>774</v>
      </c>
      <c r="F40" s="1277"/>
      <c r="G40" s="1277"/>
      <c r="H40" s="1277"/>
      <c r="I40" s="1277"/>
      <c r="J40" s="1277"/>
      <c r="K40" s="1277"/>
      <c r="L40" s="70"/>
      <c r="M40" s="70"/>
      <c r="N40" s="70"/>
      <c r="O40" s="70"/>
      <c r="P40" s="70"/>
      <c r="Q40" s="70"/>
      <c r="Z40" s="205"/>
    </row>
    <row r="41" spans="2:26">
      <c r="B41" s="1278" t="s">
        <v>775</v>
      </c>
      <c r="C41" s="1278"/>
      <c r="D41" s="1278"/>
      <c r="E41" s="1277" t="s">
        <v>776</v>
      </c>
      <c r="F41" s="1277"/>
      <c r="G41" s="1277"/>
      <c r="H41" s="1277"/>
      <c r="I41" s="1277"/>
      <c r="J41" s="1277"/>
      <c r="K41" s="1277"/>
      <c r="L41" s="70"/>
      <c r="M41" s="70"/>
      <c r="N41" s="70"/>
      <c r="O41" s="70"/>
      <c r="P41" s="70"/>
      <c r="Q41" s="70"/>
      <c r="Z41" s="205"/>
    </row>
    <row r="42" spans="2:26">
      <c r="B42" s="1278" t="s">
        <v>775</v>
      </c>
      <c r="C42" s="1278"/>
      <c r="D42" s="1278"/>
      <c r="E42" s="1277" t="s">
        <v>777</v>
      </c>
      <c r="F42" s="1277"/>
      <c r="G42" s="1277"/>
      <c r="H42" s="1277"/>
      <c r="I42" s="1277"/>
      <c r="J42" s="1277"/>
      <c r="K42" s="1277"/>
      <c r="L42" s="70"/>
      <c r="M42" s="70"/>
      <c r="N42" s="70"/>
      <c r="O42" s="70"/>
      <c r="P42" s="70"/>
      <c r="Q42" s="70"/>
      <c r="Z42" s="205"/>
    </row>
    <row r="43" spans="2:26">
      <c r="B43" s="1278" t="s">
        <v>775</v>
      </c>
      <c r="C43" s="1278"/>
      <c r="D43" s="1278"/>
      <c r="E43" s="1277" t="s">
        <v>778</v>
      </c>
      <c r="F43" s="1277"/>
      <c r="G43" s="1277"/>
      <c r="H43" s="1277"/>
      <c r="I43" s="1277"/>
      <c r="J43" s="1277"/>
      <c r="K43" s="1277"/>
      <c r="L43" s="70"/>
      <c r="M43" s="70"/>
      <c r="N43" s="70"/>
      <c r="O43" s="70"/>
      <c r="P43" s="70"/>
      <c r="Q43" s="70"/>
      <c r="Z43" s="205"/>
    </row>
    <row r="44" spans="2:26">
      <c r="B44" s="1278" t="s">
        <v>775</v>
      </c>
      <c r="C44" s="1278"/>
      <c r="D44" s="1278"/>
      <c r="E44" s="1277" t="s">
        <v>779</v>
      </c>
      <c r="F44" s="1277"/>
      <c r="G44" s="1277"/>
      <c r="H44" s="1277"/>
      <c r="I44" s="1277"/>
      <c r="J44" s="1277"/>
      <c r="K44" s="1277"/>
      <c r="L44" s="70"/>
      <c r="M44" s="70"/>
      <c r="N44" s="70"/>
      <c r="O44" s="70"/>
      <c r="P44" s="70"/>
      <c r="Q44" s="70"/>
      <c r="Z44" s="205"/>
    </row>
    <row r="45" spans="2:26">
      <c r="B45" s="1278" t="s">
        <v>775</v>
      </c>
      <c r="C45" s="1278"/>
      <c r="D45" s="1278"/>
      <c r="E45" s="1277" t="s">
        <v>780</v>
      </c>
      <c r="F45" s="1277"/>
      <c r="G45" s="1277"/>
      <c r="H45" s="1277"/>
      <c r="I45" s="1277"/>
      <c r="J45" s="1277"/>
      <c r="K45" s="1277"/>
      <c r="L45" s="70"/>
      <c r="M45" s="70"/>
      <c r="N45" s="70"/>
      <c r="O45" s="70"/>
      <c r="P45" s="70"/>
      <c r="Q45" s="70"/>
      <c r="Z45" s="205"/>
    </row>
    <row r="46" spans="2:26">
      <c r="B46" s="1278" t="s">
        <v>775</v>
      </c>
      <c r="C46" s="1278"/>
      <c r="D46" s="1278"/>
      <c r="E46" s="1277" t="s">
        <v>781</v>
      </c>
      <c r="F46" s="1277"/>
      <c r="G46" s="1277"/>
      <c r="H46" s="1277"/>
      <c r="I46" s="1277"/>
      <c r="J46" s="1277"/>
      <c r="K46" s="1277"/>
      <c r="L46" s="70"/>
      <c r="M46" s="70"/>
      <c r="N46" s="70"/>
      <c r="O46" s="70"/>
      <c r="P46" s="70"/>
      <c r="Q46" s="70"/>
      <c r="Z46" s="205"/>
    </row>
    <row r="47" spans="2:26">
      <c r="B47" s="1278" t="s">
        <v>775</v>
      </c>
      <c r="C47" s="1278"/>
      <c r="D47" s="1278"/>
      <c r="E47" s="1277" t="s">
        <v>782</v>
      </c>
      <c r="F47" s="1277"/>
      <c r="G47" s="1277"/>
      <c r="H47" s="1277"/>
      <c r="I47" s="1277"/>
      <c r="J47" s="1277"/>
      <c r="K47" s="1277"/>
      <c r="L47" s="70"/>
      <c r="M47" s="70"/>
      <c r="N47" s="70"/>
      <c r="O47" s="70"/>
      <c r="P47" s="70"/>
      <c r="Q47" s="70"/>
      <c r="Z47" s="205"/>
    </row>
    <row r="48" spans="2:26">
      <c r="B48" s="1278" t="s">
        <v>775</v>
      </c>
      <c r="C48" s="1278"/>
      <c r="D48" s="1278"/>
      <c r="E48" s="1277" t="s">
        <v>783</v>
      </c>
      <c r="F48" s="1277"/>
      <c r="G48" s="1277"/>
      <c r="H48" s="1277"/>
      <c r="I48" s="1277"/>
      <c r="J48" s="1277"/>
      <c r="K48" s="1277"/>
      <c r="L48" s="70"/>
      <c r="M48" s="70"/>
      <c r="N48" s="70"/>
      <c r="O48" s="70"/>
      <c r="P48" s="70"/>
      <c r="Q48" s="70"/>
      <c r="Z48" s="205"/>
    </row>
    <row r="49" spans="2:26">
      <c r="B49" s="1278" t="s">
        <v>775</v>
      </c>
      <c r="C49" s="1278"/>
      <c r="D49" s="1278"/>
      <c r="E49" s="1277" t="s">
        <v>784</v>
      </c>
      <c r="F49" s="1277"/>
      <c r="G49" s="1277"/>
      <c r="H49" s="1277"/>
      <c r="I49" s="1277"/>
      <c r="J49" s="1277"/>
      <c r="K49" s="1277"/>
      <c r="L49" s="70"/>
      <c r="M49" s="70"/>
      <c r="N49" s="70"/>
      <c r="O49" s="70"/>
      <c r="P49" s="70"/>
      <c r="Q49" s="70"/>
      <c r="Z49" s="205"/>
    </row>
    <row r="50" spans="2:26">
      <c r="B50" s="1278" t="s">
        <v>785</v>
      </c>
      <c r="C50" s="1278"/>
      <c r="D50" s="1278"/>
      <c r="E50" s="1277" t="s">
        <v>786</v>
      </c>
      <c r="F50" s="1277"/>
      <c r="G50" s="1277"/>
      <c r="H50" s="1277"/>
      <c r="I50" s="1277"/>
      <c r="J50" s="1277"/>
      <c r="K50" s="1277"/>
      <c r="L50" s="70"/>
      <c r="M50" s="70"/>
      <c r="N50" s="70"/>
      <c r="O50" s="70"/>
      <c r="P50" s="70"/>
      <c r="Q50" s="70"/>
      <c r="Z50" s="205"/>
    </row>
    <row r="51" spans="2:26">
      <c r="B51" s="1278" t="s">
        <v>785</v>
      </c>
      <c r="C51" s="1278"/>
      <c r="D51" s="1278"/>
      <c r="E51" s="1277" t="s">
        <v>787</v>
      </c>
      <c r="F51" s="1277"/>
      <c r="G51" s="1277"/>
      <c r="H51" s="1277"/>
      <c r="I51" s="1277"/>
      <c r="J51" s="1277"/>
      <c r="K51" s="1277"/>
      <c r="L51" s="70"/>
      <c r="M51" s="70"/>
      <c r="N51" s="70"/>
      <c r="O51" s="70"/>
      <c r="P51" s="70"/>
      <c r="Q51" s="70"/>
      <c r="Z51" s="205"/>
    </row>
    <row r="52" spans="2:26">
      <c r="B52" s="1278" t="s">
        <v>785</v>
      </c>
      <c r="C52" s="1278"/>
      <c r="D52" s="1278"/>
      <c r="E52" s="1277" t="s">
        <v>788</v>
      </c>
      <c r="F52" s="1277"/>
      <c r="G52" s="1277"/>
      <c r="H52" s="1277"/>
      <c r="I52" s="1277"/>
      <c r="J52" s="1277"/>
      <c r="K52" s="1277"/>
      <c r="L52" s="70"/>
      <c r="M52" s="70"/>
      <c r="N52" s="70"/>
      <c r="O52" s="70"/>
      <c r="P52" s="70"/>
      <c r="Q52" s="70"/>
      <c r="Z52" s="205"/>
    </row>
    <row r="53" spans="2:26">
      <c r="B53" s="1278" t="s">
        <v>785</v>
      </c>
      <c r="C53" s="1278"/>
      <c r="D53" s="1278"/>
      <c r="E53" s="1277" t="s">
        <v>789</v>
      </c>
      <c r="F53" s="1277"/>
      <c r="G53" s="1277"/>
      <c r="H53" s="1277"/>
      <c r="I53" s="1277"/>
      <c r="J53" s="1277"/>
      <c r="K53" s="1277"/>
      <c r="L53" s="70"/>
      <c r="M53" s="70"/>
      <c r="N53" s="70"/>
      <c r="O53" s="70"/>
      <c r="P53" s="70"/>
      <c r="Q53" s="70"/>
      <c r="Z53" s="205"/>
    </row>
    <row r="54" spans="2:26">
      <c r="B54" s="1278" t="s">
        <v>785</v>
      </c>
      <c r="C54" s="1278"/>
      <c r="D54" s="1278"/>
      <c r="E54" s="1277" t="s">
        <v>790</v>
      </c>
      <c r="F54" s="1277"/>
      <c r="G54" s="1277"/>
      <c r="H54" s="1277"/>
      <c r="I54" s="1277"/>
      <c r="J54" s="1277"/>
      <c r="K54" s="1277"/>
      <c r="L54" s="70"/>
      <c r="M54" s="70"/>
      <c r="N54" s="70"/>
      <c r="O54" s="70"/>
      <c r="P54" s="70"/>
      <c r="Q54" s="70"/>
      <c r="Z54" s="205"/>
    </row>
    <row r="55" spans="2:26">
      <c r="B55" s="1278" t="s">
        <v>785</v>
      </c>
      <c r="C55" s="1278"/>
      <c r="D55" s="1278"/>
      <c r="E55" s="1277" t="s">
        <v>791</v>
      </c>
      <c r="F55" s="1277"/>
      <c r="G55" s="1277"/>
      <c r="H55" s="1277"/>
      <c r="I55" s="1277"/>
      <c r="J55" s="1277"/>
      <c r="K55" s="1277"/>
      <c r="L55" s="70"/>
      <c r="M55" s="70"/>
      <c r="N55" s="70"/>
      <c r="O55" s="70"/>
      <c r="P55" s="70"/>
      <c r="Q55" s="70"/>
      <c r="Z55" s="205"/>
    </row>
    <row r="56" spans="2:26">
      <c r="B56" s="1278" t="s">
        <v>792</v>
      </c>
      <c r="C56" s="1278"/>
      <c r="D56" s="1278"/>
      <c r="E56" s="1277" t="s">
        <v>793</v>
      </c>
      <c r="F56" s="1277"/>
      <c r="G56" s="1277"/>
      <c r="H56" s="1277"/>
      <c r="I56" s="1277"/>
      <c r="J56" s="1277"/>
      <c r="K56" s="1277"/>
      <c r="L56" s="70"/>
      <c r="M56" s="70"/>
      <c r="N56" s="70"/>
      <c r="O56" s="70"/>
      <c r="P56" s="70"/>
      <c r="Q56" s="70"/>
      <c r="Z56" s="205"/>
    </row>
    <row r="57" spans="2:26">
      <c r="B57" s="1278" t="s">
        <v>792</v>
      </c>
      <c r="C57" s="1278"/>
      <c r="D57" s="1278"/>
      <c r="E57" s="1277" t="s">
        <v>794</v>
      </c>
      <c r="F57" s="1277"/>
      <c r="G57" s="1277"/>
      <c r="H57" s="1277"/>
      <c r="I57" s="1277"/>
      <c r="J57" s="1277"/>
      <c r="K57" s="1277"/>
      <c r="L57" s="70"/>
      <c r="M57" s="70"/>
      <c r="N57" s="70"/>
      <c r="O57" s="70"/>
      <c r="P57" s="70"/>
      <c r="Q57" s="70"/>
      <c r="Z57" s="205"/>
    </row>
    <row r="58" spans="2:26">
      <c r="B58" s="1278" t="s">
        <v>792</v>
      </c>
      <c r="C58" s="1278"/>
      <c r="D58" s="1278"/>
      <c r="E58" s="1277" t="s">
        <v>795</v>
      </c>
      <c r="F58" s="1277"/>
      <c r="G58" s="1277"/>
      <c r="H58" s="1277"/>
      <c r="I58" s="1277"/>
      <c r="J58" s="1277"/>
      <c r="K58" s="1277"/>
      <c r="L58" s="70"/>
      <c r="M58" s="70"/>
      <c r="N58" s="70"/>
      <c r="O58" s="70"/>
      <c r="P58" s="70"/>
      <c r="Q58" s="70"/>
      <c r="Z58" s="205"/>
    </row>
    <row r="59" spans="2:26">
      <c r="B59" s="1278" t="s">
        <v>792</v>
      </c>
      <c r="C59" s="1278"/>
      <c r="D59" s="1278"/>
      <c r="E59" s="1277" t="s">
        <v>796</v>
      </c>
      <c r="F59" s="1277"/>
      <c r="G59" s="1277"/>
      <c r="H59" s="1277"/>
      <c r="I59" s="1277"/>
      <c r="J59" s="1277"/>
      <c r="K59" s="1277"/>
      <c r="L59" s="70"/>
      <c r="M59" s="70"/>
      <c r="N59" s="70"/>
      <c r="O59" s="70"/>
      <c r="P59" s="70"/>
      <c r="Q59" s="70"/>
      <c r="Z59" s="205"/>
    </row>
    <row r="60" spans="2:26">
      <c r="B60" s="1278" t="s">
        <v>792</v>
      </c>
      <c r="C60" s="1278"/>
      <c r="D60" s="1278"/>
      <c r="E60" s="1277" t="s">
        <v>797</v>
      </c>
      <c r="F60" s="1277"/>
      <c r="G60" s="1277"/>
      <c r="H60" s="1277"/>
      <c r="I60" s="1277"/>
      <c r="J60" s="1277"/>
      <c r="K60" s="1277"/>
      <c r="L60" s="70"/>
      <c r="M60" s="70"/>
      <c r="N60" s="70"/>
      <c r="O60" s="70"/>
      <c r="P60" s="70"/>
      <c r="Q60" s="70"/>
      <c r="Z60" s="205"/>
    </row>
    <row r="61" spans="2:26">
      <c r="B61" s="1278" t="s">
        <v>792</v>
      </c>
      <c r="C61" s="1278"/>
      <c r="D61" s="1278"/>
      <c r="E61" s="1277" t="s">
        <v>798</v>
      </c>
      <c r="F61" s="1277"/>
      <c r="G61" s="1277"/>
      <c r="H61" s="1277"/>
      <c r="I61" s="1277"/>
      <c r="J61" s="1277"/>
      <c r="K61" s="1277"/>
      <c r="L61" s="70"/>
      <c r="M61" s="70"/>
      <c r="N61" s="70"/>
      <c r="O61" s="70"/>
      <c r="P61" s="70"/>
      <c r="Q61" s="70"/>
      <c r="Z61" s="205"/>
    </row>
    <row r="62" spans="2:26">
      <c r="B62" s="1278" t="s">
        <v>799</v>
      </c>
      <c r="C62" s="1278"/>
      <c r="D62" s="1278"/>
      <c r="E62" s="1277" t="s">
        <v>800</v>
      </c>
      <c r="F62" s="1277"/>
      <c r="G62" s="1277"/>
      <c r="H62" s="1277"/>
      <c r="I62" s="1277"/>
      <c r="J62" s="1277"/>
      <c r="K62" s="1277"/>
      <c r="L62" s="70"/>
      <c r="M62" s="70"/>
      <c r="N62" s="70"/>
      <c r="O62" s="70"/>
      <c r="P62" s="70"/>
      <c r="Q62" s="70"/>
      <c r="Z62" s="205"/>
    </row>
    <row r="63" spans="2:26">
      <c r="B63" s="1278" t="s">
        <v>799</v>
      </c>
      <c r="C63" s="1278"/>
      <c r="D63" s="1278"/>
      <c r="E63" s="1277" t="s">
        <v>801</v>
      </c>
      <c r="F63" s="1277"/>
      <c r="G63" s="1277"/>
      <c r="H63" s="1277"/>
      <c r="I63" s="1277"/>
      <c r="J63" s="1277"/>
      <c r="K63" s="1277"/>
      <c r="L63" s="70"/>
      <c r="M63" s="70"/>
      <c r="N63" s="70"/>
      <c r="O63" s="70"/>
      <c r="P63" s="70"/>
      <c r="Q63" s="70"/>
      <c r="Z63" s="205"/>
    </row>
    <row r="64" spans="2:26">
      <c r="B64" s="1278" t="s">
        <v>799</v>
      </c>
      <c r="C64" s="1278"/>
      <c r="D64" s="1278"/>
      <c r="E64" s="1277" t="s">
        <v>802</v>
      </c>
      <c r="F64" s="1277"/>
      <c r="G64" s="1277"/>
      <c r="H64" s="1277"/>
      <c r="I64" s="1277"/>
      <c r="J64" s="1277"/>
      <c r="K64" s="1277"/>
      <c r="L64" s="70"/>
      <c r="M64" s="70"/>
      <c r="N64" s="70"/>
      <c r="O64" s="70"/>
      <c r="P64" s="70"/>
      <c r="Q64" s="70"/>
      <c r="Z64" s="205"/>
    </row>
    <row r="65" spans="2:40">
      <c r="B65" s="1278" t="s">
        <v>799</v>
      </c>
      <c r="C65" s="1278"/>
      <c r="D65" s="1278"/>
      <c r="E65" s="1277" t="s">
        <v>803</v>
      </c>
      <c r="F65" s="1277"/>
      <c r="G65" s="1277"/>
      <c r="H65" s="1277"/>
      <c r="I65" s="1277"/>
      <c r="J65" s="1277"/>
      <c r="K65" s="1277"/>
      <c r="L65" s="70"/>
      <c r="M65" s="70"/>
      <c r="N65" s="70"/>
      <c r="O65" s="70"/>
      <c r="P65" s="70"/>
      <c r="Q65" s="70"/>
      <c r="Z65" s="205"/>
    </row>
    <row r="66" spans="2:40">
      <c r="B66" s="1278" t="s">
        <v>799</v>
      </c>
      <c r="C66" s="1278"/>
      <c r="D66" s="1278"/>
      <c r="E66" s="1277" t="s">
        <v>804</v>
      </c>
      <c r="F66" s="1277"/>
      <c r="G66" s="1277"/>
      <c r="H66" s="1277"/>
      <c r="I66" s="1277"/>
      <c r="J66" s="1277"/>
      <c r="K66" s="1277"/>
      <c r="L66" s="70"/>
      <c r="M66" s="70"/>
      <c r="N66" s="70"/>
      <c r="O66" s="70"/>
      <c r="P66" s="70"/>
      <c r="Q66" s="70"/>
      <c r="Z66" s="205"/>
    </row>
    <row r="67" spans="2:40" ht="14.25" customHeight="1">
      <c r="B67" s="1278" t="s">
        <v>799</v>
      </c>
      <c r="C67" s="1278"/>
      <c r="D67" s="1278"/>
      <c r="E67" s="1277" t="s">
        <v>805</v>
      </c>
      <c r="F67" s="1277"/>
      <c r="G67" s="1277"/>
      <c r="H67" s="1277"/>
      <c r="I67" s="1277"/>
      <c r="J67" s="1277"/>
      <c r="K67" s="1277"/>
      <c r="L67" s="70"/>
      <c r="M67" s="70"/>
      <c r="N67" s="70"/>
      <c r="O67" s="70"/>
      <c r="P67" s="70"/>
      <c r="Q67" s="70"/>
      <c r="Z67" s="205"/>
      <c r="AE67" s="161"/>
      <c r="AF67" s="161"/>
      <c r="AG67" s="161"/>
      <c r="AH67" s="161"/>
      <c r="AI67" s="161"/>
      <c r="AJ67" s="161"/>
      <c r="AK67" s="161"/>
      <c r="AL67" s="161"/>
      <c r="AM67" s="161"/>
      <c r="AN67" s="36"/>
    </row>
    <row r="68" spans="2:40" ht="14.25" customHeight="1">
      <c r="B68" s="1278" t="s">
        <v>799</v>
      </c>
      <c r="C68" s="1278"/>
      <c r="D68" s="1278"/>
      <c r="E68" s="1277" t="s">
        <v>806</v>
      </c>
      <c r="F68" s="1277"/>
      <c r="G68" s="1277"/>
      <c r="H68" s="1277"/>
      <c r="I68" s="1277"/>
      <c r="J68" s="1277"/>
      <c r="K68" s="1277"/>
      <c r="L68" s="70"/>
      <c r="M68" s="70"/>
      <c r="N68" s="70"/>
      <c r="O68" s="70"/>
      <c r="P68" s="70"/>
      <c r="Q68" s="70"/>
      <c r="Z68" s="205"/>
      <c r="AK68" s="206"/>
      <c r="AM68" s="206"/>
      <c r="AN68" s="37"/>
    </row>
    <row r="69" spans="2:40" ht="14.25" customHeight="1">
      <c r="B69" s="1278" t="s">
        <v>799</v>
      </c>
      <c r="C69" s="1278"/>
      <c r="D69" s="1278"/>
      <c r="E69" s="1277" t="s">
        <v>807</v>
      </c>
      <c r="F69" s="1277"/>
      <c r="G69" s="1277"/>
      <c r="H69" s="1277"/>
      <c r="I69" s="1277"/>
      <c r="J69" s="1277"/>
      <c r="K69" s="1277"/>
      <c r="L69" s="70"/>
      <c r="M69" s="70"/>
      <c r="N69" s="70"/>
      <c r="O69" s="70"/>
      <c r="P69" s="70"/>
      <c r="Q69" s="70"/>
      <c r="Z69" s="205"/>
      <c r="AK69" s="206"/>
      <c r="AM69" s="207"/>
      <c r="AN69" s="37"/>
    </row>
    <row r="70" spans="2:40" ht="14.25" customHeight="1">
      <c r="B70" s="1278" t="s">
        <v>799</v>
      </c>
      <c r="C70" s="1278"/>
      <c r="D70" s="1278"/>
      <c r="E70" s="1277" t="s">
        <v>808</v>
      </c>
      <c r="F70" s="1277"/>
      <c r="G70" s="1277"/>
      <c r="H70" s="1277"/>
      <c r="I70" s="1277"/>
      <c r="J70" s="1277"/>
      <c r="K70" s="1277"/>
      <c r="L70" s="70"/>
      <c r="M70" s="70"/>
      <c r="N70" s="70"/>
      <c r="O70" s="70"/>
      <c r="P70" s="70"/>
      <c r="Q70" s="70"/>
      <c r="Z70" s="205"/>
      <c r="AK70" s="206"/>
      <c r="AM70" s="207"/>
      <c r="AN70" s="37"/>
    </row>
    <row r="71" spans="2:40" ht="14.25" customHeight="1">
      <c r="B71" s="1278" t="s">
        <v>799</v>
      </c>
      <c r="C71" s="1278"/>
      <c r="D71" s="1278"/>
      <c r="E71" s="1277" t="s">
        <v>809</v>
      </c>
      <c r="F71" s="1277"/>
      <c r="G71" s="1277"/>
      <c r="H71" s="1277"/>
      <c r="I71" s="1277"/>
      <c r="J71" s="1277"/>
      <c r="K71" s="1277"/>
      <c r="L71" s="70"/>
      <c r="M71" s="70"/>
      <c r="N71" s="70"/>
      <c r="O71" s="70"/>
      <c r="P71" s="70"/>
      <c r="Q71" s="70"/>
      <c r="Z71" s="205"/>
      <c r="AK71" s="206"/>
      <c r="AM71" s="207"/>
      <c r="AN71" s="37"/>
    </row>
    <row r="72" spans="2:40" ht="14.25" customHeight="1">
      <c r="B72" s="1278" t="s">
        <v>799</v>
      </c>
      <c r="C72" s="1278"/>
      <c r="D72" s="1278"/>
      <c r="E72" s="1277" t="s">
        <v>810</v>
      </c>
      <c r="F72" s="1277"/>
      <c r="G72" s="1277"/>
      <c r="H72" s="1277"/>
      <c r="I72" s="1277"/>
      <c r="J72" s="1277"/>
      <c r="K72" s="1277"/>
      <c r="L72" s="70"/>
      <c r="M72" s="70"/>
      <c r="N72" s="70"/>
      <c r="O72" s="70"/>
      <c r="P72" s="70"/>
      <c r="Q72" s="70"/>
      <c r="Z72" s="205"/>
      <c r="AK72" s="206"/>
      <c r="AM72" s="207"/>
      <c r="AN72" s="37"/>
    </row>
    <row r="73" spans="2:40" ht="16">
      <c r="B73" s="1278" t="s">
        <v>811</v>
      </c>
      <c r="C73" s="1278"/>
      <c r="D73" s="1278"/>
      <c r="E73" s="1277" t="s">
        <v>812</v>
      </c>
      <c r="F73" s="1277"/>
      <c r="G73" s="1277"/>
      <c r="H73" s="1277"/>
      <c r="I73" s="1277"/>
      <c r="J73" s="1277"/>
      <c r="K73" s="1277"/>
      <c r="L73" s="70"/>
      <c r="M73" s="70"/>
      <c r="N73" s="70"/>
      <c r="O73" s="70"/>
      <c r="P73" s="70"/>
      <c r="Q73" s="70"/>
      <c r="Z73" s="205"/>
      <c r="AK73" s="206"/>
      <c r="AM73" s="207"/>
      <c r="AN73" s="37"/>
    </row>
    <row r="74" spans="2:40" ht="16">
      <c r="B74" s="1278" t="s">
        <v>811</v>
      </c>
      <c r="C74" s="1278"/>
      <c r="D74" s="1278"/>
      <c r="E74" s="1277" t="s">
        <v>813</v>
      </c>
      <c r="F74" s="1277"/>
      <c r="G74" s="1277"/>
      <c r="H74" s="1277"/>
      <c r="I74" s="1277"/>
      <c r="J74" s="1277"/>
      <c r="K74" s="1277"/>
      <c r="L74" s="70"/>
      <c r="M74" s="70"/>
      <c r="N74" s="70"/>
      <c r="O74" s="70"/>
      <c r="P74" s="70"/>
      <c r="Q74" s="70"/>
      <c r="Z74" s="205"/>
      <c r="AK74" s="208"/>
      <c r="AM74" s="209"/>
      <c r="AN74" s="37"/>
    </row>
    <row r="75" spans="2:40">
      <c r="B75" s="1278" t="s">
        <v>811</v>
      </c>
      <c r="C75" s="1278"/>
      <c r="D75" s="1278"/>
      <c r="E75" s="1277" t="s">
        <v>814</v>
      </c>
      <c r="F75" s="1277"/>
      <c r="G75" s="1277"/>
      <c r="H75" s="1277"/>
      <c r="I75" s="1277"/>
      <c r="J75" s="1277"/>
      <c r="K75" s="1277"/>
      <c r="L75" s="70"/>
      <c r="M75" s="70"/>
      <c r="N75" s="70"/>
      <c r="O75" s="70"/>
      <c r="P75" s="70"/>
      <c r="Q75" s="70"/>
      <c r="Z75" s="205"/>
      <c r="AN75" s="37"/>
    </row>
    <row r="76" spans="2:40">
      <c r="B76" s="1278" t="s">
        <v>811</v>
      </c>
      <c r="C76" s="1278"/>
      <c r="D76" s="1278"/>
      <c r="E76" s="1277" t="s">
        <v>815</v>
      </c>
      <c r="F76" s="1277"/>
      <c r="G76" s="1277"/>
      <c r="H76" s="1277"/>
      <c r="I76" s="1277"/>
      <c r="J76" s="1277"/>
      <c r="K76" s="1277"/>
      <c r="L76" s="70"/>
      <c r="M76" s="70"/>
      <c r="N76" s="70"/>
      <c r="O76" s="70"/>
      <c r="P76" s="70"/>
      <c r="Q76" s="70"/>
      <c r="Z76" s="205"/>
      <c r="AN76" s="37"/>
    </row>
    <row r="77" spans="2:40">
      <c r="B77" s="1278" t="s">
        <v>811</v>
      </c>
      <c r="C77" s="1278"/>
      <c r="D77" s="1278"/>
      <c r="E77" s="1277" t="s">
        <v>816</v>
      </c>
      <c r="F77" s="1277"/>
      <c r="G77" s="1277"/>
      <c r="H77" s="1277"/>
      <c r="I77" s="1277"/>
      <c r="J77" s="1277"/>
      <c r="K77" s="1277"/>
      <c r="L77" s="70"/>
      <c r="M77" s="70"/>
      <c r="N77" s="70"/>
      <c r="O77" s="70"/>
      <c r="P77" s="70"/>
      <c r="Q77" s="70"/>
      <c r="Z77" s="205"/>
      <c r="AN77" s="37"/>
    </row>
    <row r="78" spans="2:40">
      <c r="B78" s="1278" t="s">
        <v>811</v>
      </c>
      <c r="C78" s="1278"/>
      <c r="D78" s="1278"/>
      <c r="E78" s="1277" t="s">
        <v>817</v>
      </c>
      <c r="F78" s="1277"/>
      <c r="G78" s="1277"/>
      <c r="H78" s="1277"/>
      <c r="I78" s="1277"/>
      <c r="J78" s="1277"/>
      <c r="K78" s="1277"/>
      <c r="L78" s="70"/>
      <c r="M78" s="70"/>
      <c r="N78" s="70"/>
      <c r="O78" s="70"/>
      <c r="P78" s="70"/>
      <c r="Q78" s="70"/>
      <c r="Z78" s="205"/>
      <c r="AN78" s="37"/>
    </row>
    <row r="79" spans="2:40">
      <c r="B79" s="1278" t="s">
        <v>811</v>
      </c>
      <c r="C79" s="1278"/>
      <c r="D79" s="1278"/>
      <c r="E79" s="1277" t="s">
        <v>818</v>
      </c>
      <c r="F79" s="1277"/>
      <c r="G79" s="1277"/>
      <c r="H79" s="1277"/>
      <c r="I79" s="1277"/>
      <c r="J79" s="1277"/>
      <c r="K79" s="1277"/>
      <c r="L79" s="70"/>
      <c r="M79" s="70"/>
      <c r="N79" s="70"/>
      <c r="O79" s="70"/>
      <c r="P79" s="70"/>
      <c r="Q79" s="70"/>
      <c r="Z79" s="205"/>
      <c r="AN79" s="37"/>
    </row>
    <row r="80" spans="2:40">
      <c r="B80" s="1278" t="s">
        <v>811</v>
      </c>
      <c r="C80" s="1278"/>
      <c r="D80" s="1278"/>
      <c r="E80" s="1277" t="s">
        <v>819</v>
      </c>
      <c r="F80" s="1277"/>
      <c r="G80" s="1277"/>
      <c r="H80" s="1277"/>
      <c r="I80" s="1277"/>
      <c r="J80" s="1277"/>
      <c r="K80" s="1277"/>
      <c r="L80" s="70"/>
      <c r="M80" s="70"/>
      <c r="N80" s="70"/>
      <c r="O80" s="70"/>
      <c r="P80" s="70"/>
      <c r="Q80" s="70"/>
      <c r="Z80" s="205"/>
      <c r="AN80" s="37"/>
    </row>
    <row r="81" spans="2:40">
      <c r="B81" s="1278" t="s">
        <v>811</v>
      </c>
      <c r="C81" s="1278"/>
      <c r="D81" s="1278"/>
      <c r="E81" s="1277" t="s">
        <v>820</v>
      </c>
      <c r="F81" s="1277"/>
      <c r="G81" s="1277"/>
      <c r="H81" s="1277"/>
      <c r="I81" s="1277"/>
      <c r="J81" s="1277"/>
      <c r="K81" s="1277"/>
      <c r="L81" s="70"/>
      <c r="M81" s="70"/>
      <c r="N81" s="70"/>
      <c r="O81" s="70"/>
      <c r="P81" s="70"/>
      <c r="Q81" s="70"/>
      <c r="Z81" s="205"/>
      <c r="AN81" s="37"/>
    </row>
    <row r="82" spans="2:40">
      <c r="B82" s="1278" t="s">
        <v>811</v>
      </c>
      <c r="C82" s="1278"/>
      <c r="D82" s="1278"/>
      <c r="E82" s="1277" t="s">
        <v>821</v>
      </c>
      <c r="F82" s="1277"/>
      <c r="G82" s="1277"/>
      <c r="H82" s="1277"/>
      <c r="I82" s="1277"/>
      <c r="J82" s="1277"/>
      <c r="K82" s="1277"/>
      <c r="L82" s="70"/>
      <c r="M82" s="70"/>
      <c r="N82" s="70"/>
      <c r="O82" s="70"/>
      <c r="P82" s="70"/>
      <c r="Q82" s="70"/>
      <c r="Z82" s="205"/>
      <c r="AN82" s="37"/>
    </row>
    <row r="83" spans="2:40">
      <c r="B83" s="1278" t="s">
        <v>811</v>
      </c>
      <c r="C83" s="1278"/>
      <c r="D83" s="1278"/>
      <c r="E83" s="1277" t="s">
        <v>822</v>
      </c>
      <c r="F83" s="1277"/>
      <c r="G83" s="1277"/>
      <c r="H83" s="1277"/>
      <c r="I83" s="1277"/>
      <c r="J83" s="1277"/>
      <c r="K83" s="1277"/>
      <c r="L83" s="70"/>
      <c r="M83" s="70"/>
      <c r="N83" s="70"/>
      <c r="O83" s="70"/>
      <c r="P83" s="70"/>
      <c r="Q83" s="70"/>
      <c r="Z83" s="205"/>
      <c r="AN83" s="37"/>
    </row>
    <row r="84" spans="2:40">
      <c r="B84" s="1278" t="s">
        <v>811</v>
      </c>
      <c r="C84" s="1278"/>
      <c r="D84" s="1278"/>
      <c r="E84" s="1277" t="s">
        <v>823</v>
      </c>
      <c r="F84" s="1277"/>
      <c r="G84" s="1277"/>
      <c r="H84" s="1277"/>
      <c r="I84" s="1277"/>
      <c r="J84" s="1277"/>
      <c r="K84" s="1277"/>
      <c r="L84" s="70"/>
      <c r="M84" s="70"/>
      <c r="N84" s="70"/>
      <c r="O84" s="70"/>
      <c r="P84" s="70"/>
      <c r="Q84" s="70"/>
      <c r="Z84" s="205"/>
      <c r="AN84" s="37"/>
    </row>
    <row r="85" spans="2:40">
      <c r="B85" s="1278" t="s">
        <v>811</v>
      </c>
      <c r="C85" s="1278"/>
      <c r="D85" s="1278"/>
      <c r="E85" s="1277" t="s">
        <v>824</v>
      </c>
      <c r="F85" s="1277"/>
      <c r="G85" s="1277"/>
      <c r="H85" s="1277"/>
      <c r="I85" s="1277"/>
      <c r="J85" s="1277"/>
      <c r="K85" s="1277"/>
      <c r="L85" s="70"/>
      <c r="M85" s="70"/>
      <c r="N85" s="70"/>
      <c r="O85" s="70"/>
      <c r="P85" s="70"/>
      <c r="Q85" s="70"/>
      <c r="Z85" s="205"/>
      <c r="AN85" s="37"/>
    </row>
    <row r="86" spans="2:40">
      <c r="B86" s="1278" t="s">
        <v>811</v>
      </c>
      <c r="C86" s="1278"/>
      <c r="D86" s="1278"/>
      <c r="E86" s="1277" t="s">
        <v>825</v>
      </c>
      <c r="F86" s="1277"/>
      <c r="G86" s="1277"/>
      <c r="H86" s="1277"/>
      <c r="I86" s="1277"/>
      <c r="J86" s="1277"/>
      <c r="K86" s="1277"/>
      <c r="L86" s="70"/>
      <c r="M86" s="70"/>
      <c r="N86" s="70"/>
      <c r="O86" s="70"/>
      <c r="P86" s="70"/>
      <c r="Q86" s="70"/>
      <c r="Z86" s="205"/>
      <c r="AN86" s="37"/>
    </row>
    <row r="87" spans="2:40">
      <c r="B87" s="1278" t="s">
        <v>811</v>
      </c>
      <c r="C87" s="1278"/>
      <c r="D87" s="1278"/>
      <c r="E87" s="1277" t="s">
        <v>826</v>
      </c>
      <c r="F87" s="1277"/>
      <c r="G87" s="1277"/>
      <c r="H87" s="1277"/>
      <c r="I87" s="1277"/>
      <c r="J87" s="1277"/>
      <c r="K87" s="1277"/>
      <c r="L87" s="70"/>
      <c r="M87" s="70"/>
      <c r="N87" s="70"/>
      <c r="O87" s="70"/>
      <c r="P87" s="70"/>
      <c r="Q87" s="70"/>
      <c r="Z87" s="205"/>
      <c r="AN87" s="37"/>
    </row>
    <row r="88" spans="2:40">
      <c r="B88" s="1278" t="s">
        <v>811</v>
      </c>
      <c r="C88" s="1278"/>
      <c r="D88" s="1278"/>
      <c r="E88" s="1277" t="s">
        <v>827</v>
      </c>
      <c r="F88" s="1277"/>
      <c r="G88" s="1277"/>
      <c r="H88" s="1277"/>
      <c r="I88" s="1277"/>
      <c r="J88" s="1277"/>
      <c r="K88" s="1277"/>
      <c r="L88" s="70"/>
      <c r="M88" s="70"/>
      <c r="N88" s="70"/>
      <c r="O88" s="70"/>
      <c r="P88" s="70"/>
      <c r="Q88" s="70"/>
      <c r="Z88" s="205"/>
      <c r="AN88" s="37"/>
    </row>
    <row r="89" spans="2:40">
      <c r="B89" s="1278" t="s">
        <v>811</v>
      </c>
      <c r="C89" s="1278"/>
      <c r="D89" s="1278"/>
      <c r="E89" s="1277" t="s">
        <v>828</v>
      </c>
      <c r="F89" s="1277"/>
      <c r="G89" s="1277"/>
      <c r="H89" s="1277"/>
      <c r="I89" s="1277"/>
      <c r="J89" s="1277"/>
      <c r="K89" s="1277"/>
      <c r="L89" s="70"/>
      <c r="M89" s="70"/>
      <c r="N89" s="70"/>
      <c r="O89" s="70"/>
      <c r="P89" s="70"/>
      <c r="Q89" s="70"/>
      <c r="Z89" s="205"/>
      <c r="AD89" s="210"/>
      <c r="AN89" s="37"/>
    </row>
    <row r="90" spans="2:40">
      <c r="B90" s="1278" t="s">
        <v>811</v>
      </c>
      <c r="C90" s="1278"/>
      <c r="D90" s="1278"/>
      <c r="E90" s="1277" t="s">
        <v>829</v>
      </c>
      <c r="F90" s="1277"/>
      <c r="G90" s="1277"/>
      <c r="H90" s="1277"/>
      <c r="I90" s="1277"/>
      <c r="J90" s="1277"/>
      <c r="K90" s="1277"/>
      <c r="L90" s="70"/>
      <c r="M90" s="70"/>
      <c r="N90" s="70"/>
      <c r="O90" s="70"/>
      <c r="P90" s="70"/>
      <c r="Q90" s="70"/>
      <c r="Z90" s="205"/>
      <c r="AN90" s="37"/>
    </row>
    <row r="91" spans="2:40">
      <c r="B91" s="1278" t="s">
        <v>811</v>
      </c>
      <c r="C91" s="1278"/>
      <c r="D91" s="1278"/>
      <c r="E91" s="1277" t="s">
        <v>830</v>
      </c>
      <c r="F91" s="1277"/>
      <c r="G91" s="1277"/>
      <c r="H91" s="1277"/>
      <c r="I91" s="1277"/>
      <c r="J91" s="1277"/>
      <c r="K91" s="1277"/>
      <c r="L91" s="70"/>
      <c r="M91" s="70"/>
      <c r="N91" s="70"/>
      <c r="O91" s="70"/>
      <c r="P91" s="70"/>
      <c r="Q91" s="70"/>
      <c r="Z91" s="205"/>
      <c r="AN91" s="37"/>
    </row>
    <row r="92" spans="2:40">
      <c r="B92" s="1278" t="s">
        <v>811</v>
      </c>
      <c r="C92" s="1278"/>
      <c r="D92" s="1278"/>
      <c r="E92" s="1277" t="s">
        <v>831</v>
      </c>
      <c r="F92" s="1277"/>
      <c r="G92" s="1277"/>
      <c r="H92" s="1277"/>
      <c r="I92" s="1277"/>
      <c r="J92" s="1277"/>
      <c r="K92" s="1277"/>
      <c r="L92" s="70"/>
      <c r="M92" s="70"/>
      <c r="N92" s="70"/>
      <c r="O92" s="70"/>
      <c r="P92" s="70"/>
      <c r="Q92" s="70"/>
      <c r="Z92" s="205"/>
      <c r="AN92" s="37"/>
    </row>
    <row r="93" spans="2:40">
      <c r="B93" s="1278" t="s">
        <v>811</v>
      </c>
      <c r="C93" s="1278"/>
      <c r="D93" s="1278"/>
      <c r="E93" s="1277" t="s">
        <v>832</v>
      </c>
      <c r="F93" s="1277"/>
      <c r="G93" s="1277"/>
      <c r="H93" s="1277"/>
      <c r="I93" s="1277"/>
      <c r="J93" s="1277"/>
      <c r="K93" s="1277"/>
      <c r="L93" s="70"/>
      <c r="M93" s="70"/>
      <c r="N93" s="70"/>
      <c r="O93" s="70"/>
      <c r="P93" s="70"/>
      <c r="Q93" s="70"/>
      <c r="Z93" s="205"/>
      <c r="AN93" s="37"/>
    </row>
    <row r="94" spans="2:40">
      <c r="B94" s="1278" t="s">
        <v>811</v>
      </c>
      <c r="C94" s="1278"/>
      <c r="D94" s="1278"/>
      <c r="E94" s="1277" t="s">
        <v>833</v>
      </c>
      <c r="F94" s="1277"/>
      <c r="G94" s="1277"/>
      <c r="H94" s="1277"/>
      <c r="I94" s="1277"/>
      <c r="J94" s="1277"/>
      <c r="K94" s="1277"/>
      <c r="L94" s="70"/>
      <c r="M94" s="70"/>
      <c r="N94" s="70"/>
      <c r="O94" s="70"/>
      <c r="P94" s="70"/>
      <c r="Q94" s="70"/>
      <c r="Z94" s="205"/>
      <c r="AN94" s="37"/>
    </row>
    <row r="95" spans="2:40">
      <c r="B95" s="1278" t="s">
        <v>811</v>
      </c>
      <c r="C95" s="1278"/>
      <c r="D95" s="1278"/>
      <c r="E95" s="1277" t="s">
        <v>834</v>
      </c>
      <c r="F95" s="1277"/>
      <c r="G95" s="1277"/>
      <c r="H95" s="1277"/>
      <c r="I95" s="1277"/>
      <c r="J95" s="1277"/>
      <c r="K95" s="1277"/>
      <c r="L95" s="70"/>
      <c r="M95" s="70"/>
      <c r="N95" s="70"/>
      <c r="O95" s="70"/>
      <c r="P95" s="70"/>
      <c r="Q95" s="70"/>
      <c r="Z95" s="205"/>
      <c r="AN95" s="37"/>
    </row>
    <row r="96" spans="2:40">
      <c r="B96" s="1278" t="s">
        <v>811</v>
      </c>
      <c r="C96" s="1278"/>
      <c r="D96" s="1278"/>
      <c r="E96" s="1277" t="s">
        <v>835</v>
      </c>
      <c r="F96" s="1277"/>
      <c r="G96" s="1277"/>
      <c r="H96" s="1277"/>
      <c r="I96" s="1277"/>
      <c r="J96" s="1277"/>
      <c r="K96" s="1277"/>
      <c r="L96" s="70"/>
      <c r="M96" s="70"/>
      <c r="N96" s="70"/>
      <c r="O96" s="70"/>
      <c r="P96" s="70"/>
      <c r="Q96" s="70"/>
      <c r="Z96" s="205"/>
      <c r="AN96" s="37"/>
    </row>
    <row r="97" spans="2:40">
      <c r="B97" s="1278" t="s">
        <v>811</v>
      </c>
      <c r="C97" s="1278"/>
      <c r="D97" s="1278"/>
      <c r="E97" s="1277" t="s">
        <v>836</v>
      </c>
      <c r="F97" s="1277"/>
      <c r="G97" s="1277"/>
      <c r="H97" s="1277"/>
      <c r="I97" s="1277"/>
      <c r="J97" s="1277"/>
      <c r="K97" s="1277"/>
      <c r="L97" s="70"/>
      <c r="M97" s="70"/>
      <c r="N97" s="70"/>
      <c r="O97" s="70"/>
      <c r="P97" s="70"/>
      <c r="Q97" s="70"/>
      <c r="Z97" s="205"/>
      <c r="AN97" s="37"/>
    </row>
    <row r="98" spans="2:40">
      <c r="B98" s="1278" t="s">
        <v>811</v>
      </c>
      <c r="C98" s="1278"/>
      <c r="D98" s="1278"/>
      <c r="E98" s="1277" t="s">
        <v>837</v>
      </c>
      <c r="F98" s="1277"/>
      <c r="G98" s="1277"/>
      <c r="H98" s="1277"/>
      <c r="I98" s="1277"/>
      <c r="J98" s="1277"/>
      <c r="K98" s="1277"/>
      <c r="L98" s="70"/>
      <c r="M98" s="70"/>
      <c r="N98" s="70"/>
      <c r="O98" s="70"/>
      <c r="P98" s="70"/>
      <c r="Q98" s="70"/>
      <c r="Z98" s="205"/>
      <c r="AN98" s="37"/>
    </row>
    <row r="99" spans="2:40">
      <c r="B99" s="1278" t="s">
        <v>811</v>
      </c>
      <c r="C99" s="1278"/>
      <c r="D99" s="1278"/>
      <c r="E99" s="1277" t="s">
        <v>838</v>
      </c>
      <c r="F99" s="1277"/>
      <c r="G99" s="1277"/>
      <c r="H99" s="1277"/>
      <c r="I99" s="1277"/>
      <c r="J99" s="1277"/>
      <c r="K99" s="1277"/>
      <c r="L99" s="70"/>
      <c r="M99" s="70"/>
      <c r="N99" s="70"/>
      <c r="O99" s="70"/>
      <c r="P99" s="70"/>
      <c r="Q99" s="70"/>
      <c r="Z99" s="205"/>
      <c r="AN99" s="37"/>
    </row>
    <row r="100" spans="2:40">
      <c r="B100" s="1278" t="s">
        <v>811</v>
      </c>
      <c r="C100" s="1278"/>
      <c r="D100" s="1278"/>
      <c r="E100" s="1277" t="s">
        <v>839</v>
      </c>
      <c r="F100" s="1277"/>
      <c r="G100" s="1277"/>
      <c r="H100" s="1277"/>
      <c r="I100" s="1277"/>
      <c r="J100" s="1277"/>
      <c r="K100" s="1277"/>
      <c r="L100" s="70"/>
      <c r="M100" s="70"/>
      <c r="N100" s="70"/>
      <c r="O100" s="70"/>
      <c r="P100" s="70"/>
      <c r="Q100" s="70"/>
      <c r="Z100" s="205"/>
      <c r="AN100" s="37"/>
    </row>
    <row r="101" spans="2:40">
      <c r="B101" s="1278" t="s">
        <v>811</v>
      </c>
      <c r="C101" s="1278"/>
      <c r="D101" s="1278"/>
      <c r="E101" s="1277" t="s">
        <v>840</v>
      </c>
      <c r="F101" s="1277"/>
      <c r="G101" s="1277"/>
      <c r="H101" s="1277"/>
      <c r="I101" s="1277"/>
      <c r="J101" s="1277"/>
      <c r="K101" s="1277"/>
      <c r="L101" s="70"/>
      <c r="M101" s="70"/>
      <c r="N101" s="70"/>
      <c r="O101" s="70"/>
      <c r="P101" s="70"/>
      <c r="Q101" s="70"/>
      <c r="Z101" s="205"/>
      <c r="AN101" s="37"/>
    </row>
    <row r="102" spans="2:40">
      <c r="B102" s="1278" t="s">
        <v>811</v>
      </c>
      <c r="C102" s="1278"/>
      <c r="D102" s="1278"/>
      <c r="E102" s="1277" t="s">
        <v>841</v>
      </c>
      <c r="F102" s="1277"/>
      <c r="G102" s="1277"/>
      <c r="H102" s="1277"/>
      <c r="I102" s="1277"/>
      <c r="J102" s="1277"/>
      <c r="K102" s="1277"/>
      <c r="L102" s="70"/>
      <c r="M102" s="70"/>
      <c r="N102" s="70"/>
      <c r="O102" s="70"/>
      <c r="P102" s="70"/>
      <c r="Q102" s="70"/>
      <c r="Z102" s="205"/>
      <c r="AN102" s="37"/>
    </row>
    <row r="103" spans="2:40">
      <c r="B103" s="1278" t="s">
        <v>811</v>
      </c>
      <c r="C103" s="1278"/>
      <c r="D103" s="1278"/>
      <c r="E103" s="1277" t="s">
        <v>842</v>
      </c>
      <c r="F103" s="1277"/>
      <c r="G103" s="1277"/>
      <c r="H103" s="1277"/>
      <c r="I103" s="1277"/>
      <c r="J103" s="1277"/>
      <c r="K103" s="1277"/>
      <c r="L103" s="70"/>
      <c r="M103" s="70"/>
      <c r="N103" s="70"/>
      <c r="O103" s="70"/>
      <c r="P103" s="70"/>
      <c r="Q103" s="70"/>
      <c r="Z103" s="205"/>
      <c r="AN103" s="37"/>
    </row>
    <row r="104" spans="2:40">
      <c r="B104" s="1278" t="s">
        <v>811</v>
      </c>
      <c r="C104" s="1278"/>
      <c r="D104" s="1278"/>
      <c r="E104" s="1277" t="s">
        <v>843</v>
      </c>
      <c r="F104" s="1277"/>
      <c r="G104" s="1277"/>
      <c r="H104" s="1277"/>
      <c r="I104" s="1277"/>
      <c r="J104" s="1277"/>
      <c r="K104" s="1277"/>
      <c r="L104" s="70"/>
      <c r="M104" s="70"/>
      <c r="N104" s="70"/>
      <c r="O104" s="70"/>
      <c r="P104" s="70"/>
      <c r="Q104" s="70"/>
      <c r="Z104" s="205"/>
      <c r="AN104" s="37"/>
    </row>
    <row r="105" spans="2:40">
      <c r="B105" s="1278" t="s">
        <v>811</v>
      </c>
      <c r="C105" s="1278"/>
      <c r="D105" s="1278"/>
      <c r="E105" s="1277" t="s">
        <v>844</v>
      </c>
      <c r="F105" s="1277"/>
      <c r="G105" s="1277"/>
      <c r="H105" s="1277"/>
      <c r="I105" s="1277"/>
      <c r="J105" s="1277"/>
      <c r="K105" s="1277"/>
      <c r="L105" s="70"/>
      <c r="M105" s="70"/>
      <c r="N105" s="70"/>
      <c r="O105" s="70"/>
      <c r="P105" s="70"/>
      <c r="Q105" s="70"/>
      <c r="Z105" s="205"/>
      <c r="AN105" s="37"/>
    </row>
    <row r="106" spans="2:40">
      <c r="B106" s="1278" t="s">
        <v>811</v>
      </c>
      <c r="C106" s="1278"/>
      <c r="D106" s="1278"/>
      <c r="E106" s="1277" t="s">
        <v>845</v>
      </c>
      <c r="F106" s="1277"/>
      <c r="G106" s="1277"/>
      <c r="H106" s="1277"/>
      <c r="I106" s="1277"/>
      <c r="J106" s="1277"/>
      <c r="K106" s="1277"/>
      <c r="L106" s="70"/>
      <c r="M106" s="70"/>
      <c r="N106" s="70"/>
      <c r="O106" s="70"/>
      <c r="P106" s="70"/>
      <c r="Q106" s="70"/>
      <c r="Z106" s="205"/>
      <c r="AN106" s="37"/>
    </row>
    <row r="107" spans="2:40">
      <c r="B107" s="1278" t="s">
        <v>811</v>
      </c>
      <c r="C107" s="1278"/>
      <c r="D107" s="1278"/>
      <c r="E107" s="1277" t="s">
        <v>846</v>
      </c>
      <c r="F107" s="1277"/>
      <c r="G107" s="1277"/>
      <c r="H107" s="1277"/>
      <c r="I107" s="1277"/>
      <c r="J107" s="1277"/>
      <c r="K107" s="1277"/>
      <c r="L107" s="70"/>
      <c r="M107" s="70"/>
      <c r="N107" s="70"/>
      <c r="O107" s="70"/>
      <c r="P107" s="70"/>
      <c r="Q107" s="70"/>
      <c r="Z107" s="205"/>
      <c r="AN107" s="37"/>
    </row>
    <row r="108" spans="2:40">
      <c r="B108" s="1278" t="s">
        <v>811</v>
      </c>
      <c r="C108" s="1278"/>
      <c r="D108" s="1278"/>
      <c r="E108" s="1277" t="s">
        <v>847</v>
      </c>
      <c r="F108" s="1277"/>
      <c r="G108" s="1277"/>
      <c r="H108" s="1277"/>
      <c r="I108" s="1277"/>
      <c r="J108" s="1277"/>
      <c r="K108" s="1277"/>
      <c r="L108" s="70"/>
      <c r="M108" s="70"/>
      <c r="N108" s="70"/>
      <c r="O108" s="70"/>
      <c r="P108" s="70"/>
      <c r="Q108" s="70"/>
      <c r="Z108" s="205"/>
      <c r="AN108" s="37"/>
    </row>
    <row r="109" spans="2:40">
      <c r="B109" s="1278" t="s">
        <v>811</v>
      </c>
      <c r="C109" s="1278"/>
      <c r="D109" s="1278"/>
      <c r="E109" s="1277" t="s">
        <v>848</v>
      </c>
      <c r="F109" s="1277"/>
      <c r="G109" s="1277"/>
      <c r="H109" s="1277"/>
      <c r="I109" s="1277"/>
      <c r="J109" s="1277"/>
      <c r="K109" s="1277"/>
      <c r="L109" s="70"/>
      <c r="M109" s="70"/>
      <c r="N109" s="70"/>
      <c r="O109" s="70"/>
      <c r="P109" s="70"/>
      <c r="Q109" s="70"/>
      <c r="Z109" s="205"/>
      <c r="AN109" s="37"/>
    </row>
    <row r="110" spans="2:40">
      <c r="B110" s="1278" t="s">
        <v>811</v>
      </c>
      <c r="C110" s="1278"/>
      <c r="D110" s="1278"/>
      <c r="E110" s="1277" t="s">
        <v>849</v>
      </c>
      <c r="F110" s="1277"/>
      <c r="G110" s="1277"/>
      <c r="H110" s="1277"/>
      <c r="I110" s="1277"/>
      <c r="J110" s="1277"/>
      <c r="K110" s="1277"/>
      <c r="L110" s="70"/>
      <c r="M110" s="70"/>
      <c r="N110" s="70"/>
      <c r="O110" s="70"/>
      <c r="P110" s="70"/>
      <c r="Q110" s="70"/>
      <c r="Z110" s="205"/>
      <c r="AN110" s="37"/>
    </row>
    <row r="111" spans="2:40">
      <c r="B111" s="1278" t="s">
        <v>811</v>
      </c>
      <c r="C111" s="1278"/>
      <c r="D111" s="1278"/>
      <c r="E111" s="1277" t="s">
        <v>850</v>
      </c>
      <c r="F111" s="1277"/>
      <c r="G111" s="1277"/>
      <c r="H111" s="1277"/>
      <c r="I111" s="1277"/>
      <c r="J111" s="1277"/>
      <c r="K111" s="1277"/>
      <c r="L111" s="70"/>
      <c r="M111" s="70"/>
      <c r="N111" s="70"/>
      <c r="O111" s="70"/>
      <c r="P111" s="70"/>
      <c r="Q111" s="70"/>
      <c r="Z111" s="205"/>
      <c r="AN111" s="37"/>
    </row>
    <row r="112" spans="2:40">
      <c r="B112" s="1278" t="s">
        <v>811</v>
      </c>
      <c r="C112" s="1278"/>
      <c r="D112" s="1278"/>
      <c r="E112" s="1277" t="s">
        <v>851</v>
      </c>
      <c r="F112" s="1277"/>
      <c r="G112" s="1277"/>
      <c r="H112" s="1277"/>
      <c r="I112" s="1277"/>
      <c r="J112" s="1277"/>
      <c r="K112" s="1277"/>
      <c r="L112" s="70"/>
      <c r="M112" s="70"/>
      <c r="N112" s="70"/>
      <c r="O112" s="70"/>
      <c r="P112" s="70"/>
      <c r="Q112" s="70"/>
      <c r="Z112" s="205"/>
      <c r="AN112" s="37"/>
    </row>
    <row r="113" spans="2:40">
      <c r="B113" s="1278" t="s">
        <v>811</v>
      </c>
      <c r="C113" s="1278"/>
      <c r="D113" s="1278"/>
      <c r="E113" s="1277" t="s">
        <v>852</v>
      </c>
      <c r="F113" s="1277"/>
      <c r="G113" s="1277"/>
      <c r="H113" s="1277"/>
      <c r="I113" s="1277"/>
      <c r="J113" s="1277"/>
      <c r="K113" s="1277"/>
      <c r="L113" s="70"/>
      <c r="M113" s="70"/>
      <c r="N113" s="70"/>
      <c r="O113" s="70"/>
      <c r="P113" s="70"/>
      <c r="Q113" s="70"/>
      <c r="Z113" s="205"/>
      <c r="AN113" s="37"/>
    </row>
    <row r="114" spans="2:40">
      <c r="B114" s="1278" t="s">
        <v>811</v>
      </c>
      <c r="C114" s="1278"/>
      <c r="D114" s="1278"/>
      <c r="E114" s="1277" t="s">
        <v>853</v>
      </c>
      <c r="F114" s="1277"/>
      <c r="G114" s="1277"/>
      <c r="H114" s="1277"/>
      <c r="I114" s="1277"/>
      <c r="J114" s="1277"/>
      <c r="K114" s="1277"/>
      <c r="L114" s="70"/>
      <c r="M114" s="70"/>
      <c r="N114" s="70"/>
      <c r="O114" s="70"/>
      <c r="P114" s="70"/>
      <c r="Q114" s="70"/>
      <c r="Z114" s="205"/>
      <c r="AN114" s="37"/>
    </row>
    <row r="115" spans="2:40">
      <c r="B115" s="1278" t="s">
        <v>854</v>
      </c>
      <c r="C115" s="1278"/>
      <c r="D115" s="1278"/>
      <c r="E115" s="1277" t="s">
        <v>855</v>
      </c>
      <c r="F115" s="1277"/>
      <c r="G115" s="1277"/>
      <c r="H115" s="1277"/>
      <c r="I115" s="1277"/>
      <c r="J115" s="1277"/>
      <c r="K115" s="1277"/>
      <c r="L115" s="70"/>
      <c r="M115" s="70"/>
      <c r="N115" s="70"/>
      <c r="O115" s="70"/>
      <c r="P115" s="70"/>
      <c r="Q115" s="70"/>
      <c r="Z115" s="205"/>
      <c r="AN115" s="37"/>
    </row>
    <row r="116" spans="2:40">
      <c r="B116" s="1278" t="s">
        <v>854</v>
      </c>
      <c r="C116" s="1278"/>
      <c r="D116" s="1278"/>
      <c r="E116" s="1277" t="s">
        <v>856</v>
      </c>
      <c r="F116" s="1277"/>
      <c r="G116" s="1277"/>
      <c r="H116" s="1277"/>
      <c r="I116" s="1277"/>
      <c r="J116" s="1277"/>
      <c r="K116" s="1277"/>
      <c r="L116" s="70"/>
      <c r="M116" s="70"/>
      <c r="N116" s="70"/>
      <c r="O116" s="70"/>
      <c r="P116" s="70"/>
      <c r="Q116" s="70"/>
      <c r="Z116" s="205"/>
      <c r="AN116" s="37"/>
    </row>
    <row r="117" spans="2:40">
      <c r="B117" s="1278" t="s">
        <v>854</v>
      </c>
      <c r="C117" s="1278"/>
      <c r="D117" s="1278"/>
      <c r="E117" s="1277" t="s">
        <v>857</v>
      </c>
      <c r="F117" s="1277"/>
      <c r="G117" s="1277"/>
      <c r="H117" s="1277"/>
      <c r="I117" s="1277"/>
      <c r="J117" s="1277"/>
      <c r="K117" s="1277"/>
      <c r="L117" s="70"/>
      <c r="M117" s="70"/>
      <c r="N117" s="70"/>
      <c r="O117" s="70"/>
      <c r="P117" s="70"/>
      <c r="Q117" s="70"/>
      <c r="Z117" s="205"/>
      <c r="AN117" s="37"/>
    </row>
    <row r="118" spans="2:40">
      <c r="B118" s="1278" t="s">
        <v>854</v>
      </c>
      <c r="C118" s="1278"/>
      <c r="D118" s="1278"/>
      <c r="E118" s="1277" t="s">
        <v>858</v>
      </c>
      <c r="F118" s="1277"/>
      <c r="G118" s="1277"/>
      <c r="H118" s="1277"/>
      <c r="I118" s="1277"/>
      <c r="J118" s="1277"/>
      <c r="K118" s="1277"/>
      <c r="L118" s="70"/>
      <c r="M118" s="70"/>
      <c r="N118" s="70"/>
      <c r="O118" s="70"/>
      <c r="P118" s="70"/>
      <c r="Q118" s="70"/>
      <c r="Z118" s="205"/>
      <c r="AN118" s="37"/>
    </row>
    <row r="119" spans="2:40">
      <c r="B119" s="1278" t="s">
        <v>854</v>
      </c>
      <c r="C119" s="1278"/>
      <c r="D119" s="1278"/>
      <c r="E119" s="1277" t="s">
        <v>859</v>
      </c>
      <c r="F119" s="1277"/>
      <c r="G119" s="1277"/>
      <c r="H119" s="1277"/>
      <c r="I119" s="1277"/>
      <c r="J119" s="1277"/>
      <c r="K119" s="1277"/>
      <c r="L119" s="70"/>
      <c r="M119" s="70"/>
      <c r="N119" s="70"/>
      <c r="O119" s="70"/>
      <c r="P119" s="70"/>
      <c r="Q119" s="70"/>
      <c r="Z119" s="205"/>
      <c r="AN119" s="37"/>
    </row>
    <row r="120" spans="2:40">
      <c r="B120" s="1278" t="s">
        <v>854</v>
      </c>
      <c r="C120" s="1278"/>
      <c r="D120" s="1278"/>
      <c r="E120" s="1277" t="s">
        <v>860</v>
      </c>
      <c r="F120" s="1277"/>
      <c r="G120" s="1277"/>
      <c r="H120" s="1277"/>
      <c r="I120" s="1277"/>
      <c r="J120" s="1277"/>
      <c r="K120" s="1277"/>
      <c r="L120" s="70"/>
      <c r="M120" s="70"/>
      <c r="N120" s="70"/>
      <c r="O120" s="70"/>
      <c r="P120" s="70"/>
      <c r="Q120" s="70"/>
      <c r="Z120" s="205"/>
      <c r="AN120" s="37"/>
    </row>
    <row r="121" spans="2:40">
      <c r="B121" s="1278" t="s">
        <v>861</v>
      </c>
      <c r="C121" s="1278"/>
      <c r="D121" s="1278"/>
      <c r="E121" s="1277" t="s">
        <v>862</v>
      </c>
      <c r="F121" s="1277"/>
      <c r="G121" s="1277"/>
      <c r="H121" s="1277"/>
      <c r="I121" s="1277"/>
      <c r="J121" s="1277"/>
      <c r="K121" s="1277"/>
      <c r="L121" s="70"/>
      <c r="M121" s="70"/>
      <c r="N121" s="70"/>
      <c r="O121" s="70"/>
      <c r="P121" s="70"/>
      <c r="Q121" s="70"/>
      <c r="Z121" s="205"/>
      <c r="AN121" s="37"/>
    </row>
    <row r="122" spans="2:40">
      <c r="B122" s="1278" t="s">
        <v>861</v>
      </c>
      <c r="C122" s="1278"/>
      <c r="D122" s="1278"/>
      <c r="E122" s="1277" t="s">
        <v>863</v>
      </c>
      <c r="F122" s="1277"/>
      <c r="G122" s="1277"/>
      <c r="H122" s="1277"/>
      <c r="I122" s="1277"/>
      <c r="J122" s="1277"/>
      <c r="K122" s="1277"/>
      <c r="L122" s="70"/>
      <c r="M122" s="70"/>
      <c r="N122" s="70"/>
      <c r="O122" s="70"/>
      <c r="P122" s="70"/>
      <c r="Q122" s="70"/>
      <c r="Z122" s="205"/>
      <c r="AN122" s="37"/>
    </row>
    <row r="123" spans="2:40">
      <c r="B123" s="1278" t="s">
        <v>861</v>
      </c>
      <c r="C123" s="1278"/>
      <c r="D123" s="1278"/>
      <c r="E123" s="1277" t="s">
        <v>864</v>
      </c>
      <c r="F123" s="1277"/>
      <c r="G123" s="1277"/>
      <c r="H123" s="1277"/>
      <c r="I123" s="1277"/>
      <c r="J123" s="1277"/>
      <c r="K123" s="1277"/>
      <c r="L123" s="70"/>
      <c r="M123" s="70"/>
      <c r="N123" s="70"/>
      <c r="O123" s="70"/>
      <c r="P123" s="70"/>
      <c r="Q123" s="70"/>
      <c r="Z123" s="205"/>
      <c r="AN123" s="37"/>
    </row>
    <row r="124" spans="2:40">
      <c r="B124" s="1278" t="s">
        <v>861</v>
      </c>
      <c r="C124" s="1278"/>
      <c r="D124" s="1278"/>
      <c r="E124" s="1277" t="s">
        <v>865</v>
      </c>
      <c r="F124" s="1277"/>
      <c r="G124" s="1277"/>
      <c r="H124" s="1277"/>
      <c r="I124" s="1277"/>
      <c r="J124" s="1277"/>
      <c r="K124" s="1277"/>
      <c r="L124" s="70"/>
      <c r="M124" s="70"/>
      <c r="N124" s="70"/>
      <c r="O124" s="70"/>
      <c r="P124" s="70"/>
      <c r="Q124" s="70"/>
      <c r="Z124" s="205"/>
      <c r="AN124" s="37"/>
    </row>
    <row r="125" spans="2:40">
      <c r="B125" s="1278" t="s">
        <v>861</v>
      </c>
      <c r="C125" s="1278"/>
      <c r="D125" s="1278"/>
      <c r="E125" s="1277" t="s">
        <v>866</v>
      </c>
      <c r="F125" s="1277"/>
      <c r="G125" s="1277"/>
      <c r="H125" s="1277"/>
      <c r="I125" s="1277"/>
      <c r="J125" s="1277"/>
      <c r="K125" s="1277"/>
      <c r="L125" s="70"/>
      <c r="M125" s="70"/>
      <c r="N125" s="70"/>
      <c r="O125" s="70"/>
      <c r="P125" s="70"/>
      <c r="Q125" s="70"/>
      <c r="Z125" s="205"/>
      <c r="AN125" s="37"/>
    </row>
    <row r="126" spans="2:40">
      <c r="B126" s="1278" t="s">
        <v>861</v>
      </c>
      <c r="C126" s="1278"/>
      <c r="D126" s="1278"/>
      <c r="E126" s="1277" t="s">
        <v>867</v>
      </c>
      <c r="F126" s="1277"/>
      <c r="G126" s="1277"/>
      <c r="H126" s="1277"/>
      <c r="I126" s="1277"/>
      <c r="J126" s="1277"/>
      <c r="K126" s="1277"/>
      <c r="L126" s="70"/>
      <c r="M126" s="70"/>
      <c r="N126" s="70"/>
      <c r="O126" s="70"/>
      <c r="P126" s="70"/>
      <c r="Q126" s="70"/>
      <c r="Z126" s="205"/>
      <c r="AN126" s="37"/>
    </row>
    <row r="127" spans="2:40">
      <c r="B127" s="1278" t="s">
        <v>861</v>
      </c>
      <c r="C127" s="1278"/>
      <c r="D127" s="1278"/>
      <c r="E127" s="1277" t="s">
        <v>868</v>
      </c>
      <c r="F127" s="1277"/>
      <c r="G127" s="1277"/>
      <c r="H127" s="1277"/>
      <c r="I127" s="1277"/>
      <c r="J127" s="1277"/>
      <c r="K127" s="1277"/>
      <c r="L127" s="70"/>
      <c r="M127" s="70"/>
      <c r="N127" s="70"/>
      <c r="O127" s="70"/>
      <c r="P127" s="70"/>
      <c r="Q127" s="70"/>
      <c r="Z127" s="205"/>
      <c r="AN127" s="37"/>
    </row>
    <row r="128" spans="2:40">
      <c r="B128" s="1278" t="s">
        <v>861</v>
      </c>
      <c r="C128" s="1278"/>
      <c r="D128" s="1278"/>
      <c r="E128" s="1277" t="s">
        <v>869</v>
      </c>
      <c r="F128" s="1277"/>
      <c r="G128" s="1277"/>
      <c r="H128" s="1277"/>
      <c r="I128" s="1277"/>
      <c r="J128" s="1277"/>
      <c r="K128" s="1277"/>
      <c r="L128" s="70"/>
      <c r="M128" s="70"/>
      <c r="N128" s="70"/>
      <c r="O128" s="70"/>
      <c r="P128" s="70"/>
      <c r="Q128" s="70"/>
      <c r="Z128" s="205"/>
      <c r="AN128" s="37"/>
    </row>
    <row r="129" spans="2:40">
      <c r="B129" s="1278" t="s">
        <v>861</v>
      </c>
      <c r="C129" s="1278"/>
      <c r="D129" s="1278"/>
      <c r="E129" s="1277" t="s">
        <v>870</v>
      </c>
      <c r="F129" s="1277"/>
      <c r="G129" s="1277"/>
      <c r="H129" s="1277"/>
      <c r="I129" s="1277"/>
      <c r="J129" s="1277"/>
      <c r="K129" s="1277"/>
      <c r="L129" s="70"/>
      <c r="M129" s="70"/>
      <c r="N129" s="70"/>
      <c r="O129" s="70"/>
      <c r="P129" s="70"/>
      <c r="Q129" s="70"/>
      <c r="Z129" s="205"/>
      <c r="AN129" s="37"/>
    </row>
    <row r="130" spans="2:40">
      <c r="B130" s="1278" t="s">
        <v>861</v>
      </c>
      <c r="C130" s="1278"/>
      <c r="D130" s="1278"/>
      <c r="E130" s="1277" t="s">
        <v>871</v>
      </c>
      <c r="F130" s="1277"/>
      <c r="G130" s="1277"/>
      <c r="H130" s="1277"/>
      <c r="I130" s="1277"/>
      <c r="J130" s="1277"/>
      <c r="K130" s="1277"/>
      <c r="L130" s="70"/>
      <c r="M130" s="70"/>
      <c r="N130" s="70"/>
      <c r="O130" s="70"/>
      <c r="P130" s="70"/>
      <c r="Q130" s="70"/>
      <c r="Z130" s="205"/>
      <c r="AN130" s="37"/>
    </row>
    <row r="131" spans="2:40">
      <c r="B131" s="1278" t="s">
        <v>861</v>
      </c>
      <c r="C131" s="1278"/>
      <c r="D131" s="1278"/>
      <c r="E131" s="1277" t="s">
        <v>872</v>
      </c>
      <c r="F131" s="1277"/>
      <c r="G131" s="1277"/>
      <c r="H131" s="1277"/>
      <c r="I131" s="1277"/>
      <c r="J131" s="1277"/>
      <c r="K131" s="1277"/>
      <c r="L131" s="70"/>
      <c r="M131" s="70"/>
      <c r="N131" s="70"/>
      <c r="O131" s="70"/>
      <c r="P131" s="70"/>
      <c r="Q131" s="70"/>
      <c r="Z131" s="205"/>
      <c r="AN131" s="37"/>
    </row>
    <row r="132" spans="2:40">
      <c r="B132" s="1278" t="s">
        <v>861</v>
      </c>
      <c r="C132" s="1278"/>
      <c r="D132" s="1278"/>
      <c r="E132" s="1277" t="s">
        <v>873</v>
      </c>
      <c r="F132" s="1277"/>
      <c r="G132" s="1277"/>
      <c r="H132" s="1277"/>
      <c r="I132" s="1277"/>
      <c r="J132" s="1277"/>
      <c r="K132" s="1277"/>
      <c r="L132" s="70"/>
      <c r="M132" s="70"/>
      <c r="N132" s="70"/>
      <c r="O132" s="70"/>
      <c r="P132" s="70"/>
      <c r="Q132" s="70"/>
      <c r="Z132" s="205"/>
      <c r="AN132" s="37"/>
    </row>
    <row r="133" spans="2:40">
      <c r="B133" s="1278" t="s">
        <v>861</v>
      </c>
      <c r="C133" s="1278"/>
      <c r="D133" s="1278"/>
      <c r="E133" s="1277" t="s">
        <v>874</v>
      </c>
      <c r="F133" s="1277"/>
      <c r="G133" s="1277"/>
      <c r="H133" s="1277"/>
      <c r="I133" s="1277"/>
      <c r="J133" s="1277"/>
      <c r="K133" s="1277"/>
      <c r="L133" s="70"/>
      <c r="M133" s="70"/>
      <c r="N133" s="70"/>
      <c r="O133" s="70"/>
      <c r="P133" s="70"/>
      <c r="Q133" s="70"/>
      <c r="Z133" s="205"/>
      <c r="AN133" s="37"/>
    </row>
    <row r="134" spans="2:40">
      <c r="B134" s="1278" t="s">
        <v>861</v>
      </c>
      <c r="C134" s="1278"/>
      <c r="D134" s="1278"/>
      <c r="E134" s="1277" t="s">
        <v>875</v>
      </c>
      <c r="F134" s="1277"/>
      <c r="G134" s="1277"/>
      <c r="H134" s="1277"/>
      <c r="I134" s="1277"/>
      <c r="J134" s="1277"/>
      <c r="K134" s="1277"/>
      <c r="L134" s="70"/>
      <c r="M134" s="70"/>
      <c r="N134" s="70"/>
      <c r="O134" s="70"/>
      <c r="P134" s="70"/>
      <c r="Q134" s="70"/>
      <c r="Z134" s="205"/>
      <c r="AN134" s="37"/>
    </row>
    <row r="135" spans="2:40">
      <c r="B135" s="1278" t="s">
        <v>861</v>
      </c>
      <c r="C135" s="1278"/>
      <c r="D135" s="1278"/>
      <c r="E135" s="1277" t="s">
        <v>876</v>
      </c>
      <c r="F135" s="1277"/>
      <c r="G135" s="1277"/>
      <c r="H135" s="1277"/>
      <c r="I135" s="1277"/>
      <c r="J135" s="1277"/>
      <c r="K135" s="1277"/>
      <c r="L135" s="70"/>
      <c r="M135" s="70"/>
      <c r="N135" s="70"/>
      <c r="O135" s="70"/>
      <c r="P135" s="70"/>
      <c r="Q135" s="70"/>
      <c r="Z135" s="205"/>
      <c r="AN135" s="37"/>
    </row>
    <row r="136" spans="2:40">
      <c r="B136" s="1278" t="s">
        <v>861</v>
      </c>
      <c r="C136" s="1278"/>
      <c r="D136" s="1278"/>
      <c r="E136" s="1277" t="s">
        <v>877</v>
      </c>
      <c r="F136" s="1277"/>
      <c r="G136" s="1277"/>
      <c r="H136" s="1277"/>
      <c r="I136" s="1277"/>
      <c r="J136" s="1277"/>
      <c r="K136" s="1277"/>
      <c r="L136" s="70"/>
      <c r="M136" s="70"/>
      <c r="N136" s="70"/>
      <c r="O136" s="70"/>
      <c r="P136" s="70"/>
      <c r="Q136" s="70"/>
      <c r="Z136" s="205"/>
      <c r="AN136" s="37"/>
    </row>
    <row r="137" spans="2:40">
      <c r="B137" s="1278" t="s">
        <v>861</v>
      </c>
      <c r="C137" s="1278"/>
      <c r="D137" s="1278"/>
      <c r="E137" s="1277" t="s">
        <v>878</v>
      </c>
      <c r="F137" s="1277"/>
      <c r="G137" s="1277"/>
      <c r="H137" s="1277"/>
      <c r="I137" s="1277"/>
      <c r="J137" s="1277"/>
      <c r="K137" s="1277"/>
      <c r="L137" s="70"/>
      <c r="M137" s="70"/>
      <c r="N137" s="70"/>
      <c r="O137" s="70"/>
      <c r="P137" s="70"/>
      <c r="Q137" s="70"/>
      <c r="Z137" s="205"/>
      <c r="AN137" s="37"/>
    </row>
    <row r="138" spans="2:40">
      <c r="B138" s="1278" t="s">
        <v>861</v>
      </c>
      <c r="C138" s="1278"/>
      <c r="D138" s="1278"/>
      <c r="E138" s="1277" t="s">
        <v>879</v>
      </c>
      <c r="F138" s="1277"/>
      <c r="G138" s="1277"/>
      <c r="H138" s="1277"/>
      <c r="I138" s="1277"/>
      <c r="J138" s="1277"/>
      <c r="K138" s="1277"/>
      <c r="L138" s="70"/>
      <c r="M138" s="70"/>
      <c r="N138" s="70"/>
      <c r="O138" s="70"/>
      <c r="P138" s="70"/>
      <c r="Q138" s="70"/>
      <c r="Z138" s="205"/>
      <c r="AN138" s="37"/>
    </row>
    <row r="139" spans="2:40">
      <c r="B139" s="1278" t="s">
        <v>880</v>
      </c>
      <c r="C139" s="1278"/>
      <c r="D139" s="1278"/>
      <c r="E139" s="1277" t="s">
        <v>881</v>
      </c>
      <c r="F139" s="1277"/>
      <c r="G139" s="1277"/>
      <c r="H139" s="1277"/>
      <c r="I139" s="1277"/>
      <c r="J139" s="1277"/>
      <c r="K139" s="1277"/>
      <c r="L139" s="70"/>
      <c r="M139" s="70"/>
      <c r="N139" s="70"/>
      <c r="O139" s="70"/>
      <c r="P139" s="70"/>
      <c r="Q139" s="70"/>
      <c r="Z139" s="205"/>
      <c r="AN139" s="37"/>
    </row>
    <row r="140" spans="2:40">
      <c r="B140" s="1278" t="s">
        <v>880</v>
      </c>
      <c r="C140" s="1278"/>
      <c r="D140" s="1278"/>
      <c r="E140" s="1277" t="s">
        <v>882</v>
      </c>
      <c r="F140" s="1277"/>
      <c r="G140" s="1277"/>
      <c r="H140" s="1277"/>
      <c r="I140" s="1277"/>
      <c r="J140" s="1277"/>
      <c r="K140" s="1277"/>
      <c r="L140" s="70"/>
      <c r="M140" s="70"/>
      <c r="N140" s="70"/>
      <c r="O140" s="70"/>
      <c r="P140" s="70"/>
      <c r="Q140" s="70"/>
      <c r="Z140" s="205"/>
      <c r="AN140" s="37"/>
    </row>
    <row r="141" spans="2:40">
      <c r="B141" s="1278" t="s">
        <v>880</v>
      </c>
      <c r="C141" s="1278"/>
      <c r="D141" s="1278"/>
      <c r="E141" s="1277" t="s">
        <v>883</v>
      </c>
      <c r="F141" s="1277"/>
      <c r="G141" s="1277"/>
      <c r="H141" s="1277"/>
      <c r="I141" s="1277"/>
      <c r="J141" s="1277"/>
      <c r="K141" s="1277"/>
      <c r="L141" s="70"/>
      <c r="M141" s="70"/>
      <c r="N141" s="70"/>
      <c r="O141" s="70"/>
      <c r="P141" s="70"/>
      <c r="Q141" s="70"/>
      <c r="Z141" s="205"/>
      <c r="AN141" s="37"/>
    </row>
    <row r="142" spans="2:40">
      <c r="B142" s="1278" t="s">
        <v>880</v>
      </c>
      <c r="C142" s="1278"/>
      <c r="D142" s="1278"/>
      <c r="E142" s="1277" t="s">
        <v>884</v>
      </c>
      <c r="F142" s="1277"/>
      <c r="G142" s="1277"/>
      <c r="H142" s="1277"/>
      <c r="I142" s="1277"/>
      <c r="J142" s="1277"/>
      <c r="K142" s="1277"/>
      <c r="L142" s="70"/>
      <c r="M142" s="70"/>
      <c r="N142" s="70"/>
      <c r="O142" s="70"/>
      <c r="P142" s="70"/>
      <c r="Q142" s="70"/>
      <c r="Z142" s="205"/>
      <c r="AN142" s="37"/>
    </row>
    <row r="143" spans="2:40">
      <c r="B143" s="1278" t="s">
        <v>880</v>
      </c>
      <c r="C143" s="1278"/>
      <c r="D143" s="1278"/>
      <c r="E143" s="1277" t="s">
        <v>885</v>
      </c>
      <c r="F143" s="1277"/>
      <c r="G143" s="1277"/>
      <c r="H143" s="1277"/>
      <c r="I143" s="1277"/>
      <c r="J143" s="1277"/>
      <c r="K143" s="1277"/>
      <c r="L143" s="70"/>
      <c r="M143" s="70"/>
      <c r="N143" s="70"/>
      <c r="O143" s="70"/>
      <c r="P143" s="70"/>
      <c r="Q143" s="70"/>
      <c r="Z143" s="205"/>
      <c r="AN143" s="37"/>
    </row>
    <row r="144" spans="2:40">
      <c r="B144" s="1278" t="s">
        <v>880</v>
      </c>
      <c r="C144" s="1278"/>
      <c r="D144" s="1278"/>
      <c r="E144" s="1277" t="s">
        <v>886</v>
      </c>
      <c r="F144" s="1277"/>
      <c r="G144" s="1277"/>
      <c r="H144" s="1277"/>
      <c r="I144" s="1277"/>
      <c r="J144" s="1277"/>
      <c r="K144" s="1277"/>
      <c r="L144" s="70"/>
      <c r="M144" s="70"/>
      <c r="N144" s="70"/>
      <c r="O144" s="70"/>
      <c r="P144" s="70"/>
      <c r="Q144" s="70"/>
      <c r="Z144" s="205"/>
      <c r="AN144" s="37"/>
    </row>
    <row r="145" spans="2:40">
      <c r="B145" s="1278" t="s">
        <v>880</v>
      </c>
      <c r="C145" s="1278"/>
      <c r="D145" s="1278"/>
      <c r="E145" s="1277" t="s">
        <v>887</v>
      </c>
      <c r="F145" s="1277"/>
      <c r="G145" s="1277"/>
      <c r="H145" s="1277"/>
      <c r="I145" s="1277"/>
      <c r="J145" s="1277"/>
      <c r="K145" s="1277"/>
      <c r="L145" s="70"/>
      <c r="M145" s="70"/>
      <c r="N145" s="70"/>
      <c r="O145" s="70"/>
      <c r="P145" s="70"/>
      <c r="Q145" s="70"/>
      <c r="Z145" s="205"/>
      <c r="AN145" s="37"/>
    </row>
    <row r="146" spans="2:40">
      <c r="B146" s="1278" t="s">
        <v>880</v>
      </c>
      <c r="C146" s="1278"/>
      <c r="D146" s="1278"/>
      <c r="E146" s="1277" t="s">
        <v>888</v>
      </c>
      <c r="F146" s="1277"/>
      <c r="G146" s="1277"/>
      <c r="H146" s="1277"/>
      <c r="I146" s="1277"/>
      <c r="J146" s="1277"/>
      <c r="K146" s="1277"/>
      <c r="L146" s="70"/>
      <c r="M146" s="70"/>
      <c r="N146" s="70"/>
      <c r="O146" s="70"/>
      <c r="P146" s="70"/>
      <c r="Q146" s="70"/>
      <c r="Z146" s="205"/>
      <c r="AN146" s="37"/>
    </row>
    <row r="147" spans="2:40">
      <c r="B147" s="1278" t="s">
        <v>880</v>
      </c>
      <c r="C147" s="1278"/>
      <c r="D147" s="1278"/>
      <c r="E147" s="1277" t="s">
        <v>889</v>
      </c>
      <c r="F147" s="1277"/>
      <c r="G147" s="1277"/>
      <c r="H147" s="1277"/>
      <c r="I147" s="1277"/>
      <c r="J147" s="1277"/>
      <c r="K147" s="1277"/>
      <c r="L147" s="70"/>
      <c r="M147" s="70"/>
      <c r="N147" s="70"/>
      <c r="O147" s="70"/>
      <c r="P147" s="70"/>
      <c r="Q147" s="70"/>
      <c r="Z147" s="205"/>
      <c r="AN147" s="37"/>
    </row>
    <row r="148" spans="2:40">
      <c r="B148" s="1278" t="s">
        <v>880</v>
      </c>
      <c r="C148" s="1278"/>
      <c r="D148" s="1278"/>
      <c r="E148" s="1277" t="s">
        <v>890</v>
      </c>
      <c r="F148" s="1277"/>
      <c r="G148" s="1277"/>
      <c r="H148" s="1277"/>
      <c r="I148" s="1277"/>
      <c r="J148" s="1277"/>
      <c r="K148" s="1277"/>
      <c r="L148" s="70"/>
      <c r="M148" s="70"/>
      <c r="N148" s="70"/>
      <c r="O148" s="70"/>
      <c r="P148" s="70"/>
      <c r="Q148" s="70"/>
      <c r="Z148" s="205"/>
      <c r="AN148" s="37"/>
    </row>
    <row r="149" spans="2:40">
      <c r="B149" s="1278" t="s">
        <v>880</v>
      </c>
      <c r="C149" s="1278"/>
      <c r="D149" s="1278"/>
      <c r="E149" s="1277" t="s">
        <v>891</v>
      </c>
      <c r="F149" s="1277"/>
      <c r="G149" s="1277"/>
      <c r="H149" s="1277"/>
      <c r="I149" s="1277"/>
      <c r="J149" s="1277"/>
      <c r="K149" s="1277"/>
      <c r="L149" s="70"/>
      <c r="M149" s="70"/>
      <c r="N149" s="70"/>
      <c r="O149" s="70"/>
      <c r="P149" s="70"/>
      <c r="Q149" s="70"/>
      <c r="Z149" s="205"/>
      <c r="AN149" s="37"/>
    </row>
    <row r="150" spans="2:40">
      <c r="B150" s="1278" t="s">
        <v>880</v>
      </c>
      <c r="C150" s="1278"/>
      <c r="D150" s="1278"/>
      <c r="E150" s="1277" t="s">
        <v>892</v>
      </c>
      <c r="F150" s="1277"/>
      <c r="G150" s="1277"/>
      <c r="H150" s="1277"/>
      <c r="I150" s="1277"/>
      <c r="J150" s="1277"/>
      <c r="K150" s="1277"/>
      <c r="L150" s="70"/>
      <c r="M150" s="70"/>
      <c r="N150" s="70"/>
      <c r="O150" s="70"/>
      <c r="P150" s="70"/>
      <c r="Q150" s="70"/>
      <c r="Z150" s="205"/>
      <c r="AN150" s="37"/>
    </row>
    <row r="151" spans="2:40">
      <c r="B151" s="1278" t="s">
        <v>880</v>
      </c>
      <c r="C151" s="1278"/>
      <c r="D151" s="1278"/>
      <c r="E151" s="1277" t="s">
        <v>893</v>
      </c>
      <c r="F151" s="1277"/>
      <c r="G151" s="1277"/>
      <c r="H151" s="1277"/>
      <c r="I151" s="1277"/>
      <c r="J151" s="1277"/>
      <c r="K151" s="1277"/>
      <c r="L151" s="70"/>
      <c r="M151" s="70"/>
      <c r="N151" s="70"/>
      <c r="O151" s="70"/>
      <c r="P151" s="70"/>
      <c r="Q151" s="70"/>
      <c r="Z151" s="205"/>
      <c r="AN151" s="37"/>
    </row>
    <row r="152" spans="2:40">
      <c r="B152" s="1278" t="s">
        <v>880</v>
      </c>
      <c r="C152" s="1278"/>
      <c r="D152" s="1278"/>
      <c r="E152" s="1277" t="s">
        <v>894</v>
      </c>
      <c r="F152" s="1277"/>
      <c r="G152" s="1277"/>
      <c r="H152" s="1277"/>
      <c r="I152" s="1277"/>
      <c r="J152" s="1277"/>
      <c r="K152" s="1277"/>
      <c r="L152" s="70"/>
      <c r="M152" s="70"/>
      <c r="N152" s="70"/>
      <c r="O152" s="70"/>
      <c r="P152" s="70"/>
      <c r="Q152" s="70"/>
      <c r="Z152" s="205"/>
      <c r="AN152" s="37"/>
    </row>
    <row r="153" spans="2:40">
      <c r="B153" s="1278" t="s">
        <v>895</v>
      </c>
      <c r="C153" s="1278"/>
      <c r="D153" s="1278"/>
      <c r="E153" s="1277" t="s">
        <v>896</v>
      </c>
      <c r="F153" s="1277"/>
      <c r="G153" s="1277"/>
      <c r="H153" s="1277"/>
      <c r="I153" s="1277"/>
      <c r="J153" s="1277"/>
      <c r="K153" s="1277"/>
      <c r="L153" s="70"/>
      <c r="M153" s="70"/>
      <c r="N153" s="70"/>
      <c r="O153" s="70"/>
      <c r="P153" s="70"/>
      <c r="Q153" s="70"/>
      <c r="Z153" s="205"/>
      <c r="AN153" s="37"/>
    </row>
    <row r="154" spans="2:40">
      <c r="B154" s="1278" t="s">
        <v>895</v>
      </c>
      <c r="C154" s="1278"/>
      <c r="D154" s="1278"/>
      <c r="E154" s="1277" t="s">
        <v>897</v>
      </c>
      <c r="F154" s="1277"/>
      <c r="G154" s="1277"/>
      <c r="H154" s="1277"/>
      <c r="I154" s="1277"/>
      <c r="J154" s="1277"/>
      <c r="K154" s="1277"/>
      <c r="L154" s="70"/>
      <c r="M154" s="70"/>
      <c r="N154" s="70"/>
      <c r="O154" s="70"/>
      <c r="P154" s="70"/>
      <c r="Q154" s="70"/>
      <c r="Z154" s="205"/>
      <c r="AN154" s="37"/>
    </row>
    <row r="155" spans="2:40">
      <c r="B155" s="1278" t="s">
        <v>895</v>
      </c>
      <c r="C155" s="1278"/>
      <c r="D155" s="1278"/>
      <c r="E155" s="1277" t="s">
        <v>898</v>
      </c>
      <c r="F155" s="1277"/>
      <c r="G155" s="1277"/>
      <c r="H155" s="1277"/>
      <c r="I155" s="1277"/>
      <c r="J155" s="1277"/>
      <c r="K155" s="1277"/>
      <c r="L155" s="70"/>
      <c r="M155" s="70"/>
      <c r="N155" s="70"/>
      <c r="O155" s="70"/>
      <c r="P155" s="70"/>
      <c r="Q155" s="70"/>
      <c r="Z155" s="205"/>
      <c r="AN155" s="37"/>
    </row>
    <row r="156" spans="2:40">
      <c r="B156" s="1278" t="s">
        <v>895</v>
      </c>
      <c r="C156" s="1278"/>
      <c r="D156" s="1278"/>
      <c r="E156" s="1277" t="s">
        <v>899</v>
      </c>
      <c r="F156" s="1277"/>
      <c r="G156" s="1277"/>
      <c r="H156" s="1277"/>
      <c r="I156" s="1277"/>
      <c r="J156" s="1277"/>
      <c r="K156" s="1277"/>
      <c r="L156" s="70"/>
      <c r="M156" s="70"/>
      <c r="N156" s="70"/>
      <c r="O156" s="70"/>
      <c r="P156" s="70"/>
      <c r="Q156" s="70"/>
      <c r="Z156" s="205"/>
      <c r="AN156" s="37"/>
    </row>
    <row r="157" spans="2:40">
      <c r="B157" s="1278" t="s">
        <v>895</v>
      </c>
      <c r="C157" s="1278"/>
      <c r="D157" s="1278"/>
      <c r="E157" s="1277" t="s">
        <v>900</v>
      </c>
      <c r="F157" s="1277"/>
      <c r="G157" s="1277"/>
      <c r="H157" s="1277"/>
      <c r="I157" s="1277"/>
      <c r="J157" s="1277"/>
      <c r="K157" s="1277"/>
      <c r="L157" s="70"/>
      <c r="M157" s="70"/>
      <c r="N157" s="70"/>
      <c r="O157" s="70"/>
      <c r="P157" s="70"/>
      <c r="Q157" s="70"/>
      <c r="Z157" s="205"/>
      <c r="AN157" s="37"/>
    </row>
    <row r="158" spans="2:40">
      <c r="B158" s="1278" t="s">
        <v>895</v>
      </c>
      <c r="C158" s="1278"/>
      <c r="D158" s="1278"/>
      <c r="E158" s="1277" t="s">
        <v>901</v>
      </c>
      <c r="F158" s="1277"/>
      <c r="G158" s="1277"/>
      <c r="H158" s="1277"/>
      <c r="I158" s="1277"/>
      <c r="J158" s="1277"/>
      <c r="K158" s="1277"/>
      <c r="L158" s="70"/>
      <c r="M158" s="70"/>
      <c r="N158" s="70"/>
      <c r="O158" s="70"/>
      <c r="P158" s="70"/>
      <c r="Q158" s="70"/>
      <c r="Z158" s="205"/>
      <c r="AN158" s="37"/>
    </row>
    <row r="159" spans="2:40">
      <c r="B159" s="1278" t="s">
        <v>895</v>
      </c>
      <c r="C159" s="1278"/>
      <c r="D159" s="1278"/>
      <c r="E159" s="1277" t="s">
        <v>902</v>
      </c>
      <c r="F159" s="1277"/>
      <c r="G159" s="1277"/>
      <c r="H159" s="1277"/>
      <c r="I159" s="1277"/>
      <c r="J159" s="1277"/>
      <c r="K159" s="1277"/>
      <c r="L159" s="70"/>
      <c r="M159" s="70"/>
      <c r="N159" s="70"/>
      <c r="O159" s="70"/>
      <c r="P159" s="70"/>
      <c r="Q159" s="70"/>
      <c r="Z159" s="205"/>
      <c r="AN159" s="37"/>
    </row>
    <row r="160" spans="2:40">
      <c r="B160" s="1278" t="s">
        <v>903</v>
      </c>
      <c r="C160" s="1278"/>
      <c r="D160" s="1278"/>
      <c r="E160" s="1277" t="s">
        <v>904</v>
      </c>
      <c r="F160" s="1277"/>
      <c r="G160" s="1277"/>
      <c r="H160" s="1277"/>
      <c r="I160" s="1277"/>
      <c r="J160" s="1277"/>
      <c r="K160" s="1277"/>
      <c r="L160" s="70"/>
      <c r="M160" s="70"/>
      <c r="N160" s="70"/>
      <c r="O160" s="70"/>
      <c r="P160" s="70"/>
      <c r="Q160" s="70"/>
      <c r="Z160" s="205"/>
      <c r="AN160" s="37"/>
    </row>
    <row r="161" spans="2:40">
      <c r="B161" s="1278" t="s">
        <v>903</v>
      </c>
      <c r="C161" s="1278"/>
      <c r="D161" s="1278"/>
      <c r="E161" s="1277" t="s">
        <v>905</v>
      </c>
      <c r="F161" s="1277"/>
      <c r="G161" s="1277"/>
      <c r="H161" s="1277"/>
      <c r="I161" s="1277"/>
      <c r="J161" s="1277"/>
      <c r="K161" s="1277"/>
      <c r="L161" s="70"/>
      <c r="M161" s="70"/>
      <c r="N161" s="70"/>
      <c r="O161" s="70"/>
      <c r="P161" s="70"/>
      <c r="Q161" s="70"/>
      <c r="Z161" s="205"/>
      <c r="AN161" s="37"/>
    </row>
    <row r="162" spans="2:40">
      <c r="B162" s="1278" t="s">
        <v>903</v>
      </c>
      <c r="C162" s="1278"/>
      <c r="D162" s="1278"/>
      <c r="E162" s="1277" t="s">
        <v>906</v>
      </c>
      <c r="F162" s="1277"/>
      <c r="G162" s="1277"/>
      <c r="H162" s="1277"/>
      <c r="I162" s="1277"/>
      <c r="J162" s="1277"/>
      <c r="K162" s="1277"/>
      <c r="L162" s="70"/>
      <c r="M162" s="70"/>
      <c r="N162" s="70"/>
      <c r="O162" s="70"/>
      <c r="P162" s="70"/>
      <c r="Q162" s="70"/>
      <c r="Z162" s="205"/>
      <c r="AN162" s="37"/>
    </row>
    <row r="163" spans="2:40">
      <c r="B163" s="1278" t="s">
        <v>903</v>
      </c>
      <c r="C163" s="1278"/>
      <c r="D163" s="1278"/>
      <c r="E163" s="1277" t="s">
        <v>907</v>
      </c>
      <c r="F163" s="1277"/>
      <c r="G163" s="1277"/>
      <c r="H163" s="1277"/>
      <c r="I163" s="1277"/>
      <c r="J163" s="1277"/>
      <c r="K163" s="1277"/>
      <c r="L163" s="70"/>
      <c r="M163" s="70"/>
      <c r="N163" s="70"/>
      <c r="O163" s="70"/>
      <c r="P163" s="70"/>
      <c r="Q163" s="70"/>
      <c r="Z163" s="205"/>
      <c r="AN163" s="37"/>
    </row>
    <row r="164" spans="2:40">
      <c r="B164" s="1278" t="s">
        <v>903</v>
      </c>
      <c r="C164" s="1278"/>
      <c r="D164" s="1278"/>
      <c r="E164" s="1277" t="s">
        <v>908</v>
      </c>
      <c r="F164" s="1277"/>
      <c r="G164" s="1277"/>
      <c r="H164" s="1277"/>
      <c r="I164" s="1277"/>
      <c r="J164" s="1277"/>
      <c r="K164" s="1277"/>
      <c r="L164" s="70"/>
      <c r="M164" s="70"/>
      <c r="N164" s="70"/>
      <c r="O164" s="70"/>
      <c r="P164" s="70"/>
      <c r="Q164" s="70"/>
      <c r="Z164" s="205"/>
      <c r="AN164" s="37"/>
    </row>
    <row r="165" spans="2:40">
      <c r="B165" s="1278" t="s">
        <v>903</v>
      </c>
      <c r="C165" s="1278"/>
      <c r="D165" s="1278"/>
      <c r="E165" s="1277" t="s">
        <v>909</v>
      </c>
      <c r="F165" s="1277"/>
      <c r="G165" s="1277"/>
      <c r="H165" s="1277"/>
      <c r="I165" s="1277"/>
      <c r="J165" s="1277"/>
      <c r="K165" s="1277"/>
      <c r="L165" s="70"/>
      <c r="M165" s="70"/>
      <c r="N165" s="70"/>
      <c r="O165" s="70"/>
      <c r="P165" s="70"/>
      <c r="Q165" s="70"/>
      <c r="Z165" s="205"/>
      <c r="AN165" s="37"/>
    </row>
    <row r="166" spans="2:40">
      <c r="B166" s="1278" t="s">
        <v>910</v>
      </c>
      <c r="C166" s="1278"/>
      <c r="D166" s="1278"/>
      <c r="E166" s="1277" t="s">
        <v>911</v>
      </c>
      <c r="F166" s="1277"/>
      <c r="G166" s="1277"/>
      <c r="H166" s="1277"/>
      <c r="I166" s="1277"/>
      <c r="J166" s="1277"/>
      <c r="K166" s="1277"/>
      <c r="L166" s="70"/>
      <c r="M166" s="70"/>
      <c r="N166" s="70"/>
      <c r="O166" s="70"/>
      <c r="P166" s="70"/>
      <c r="Q166" s="70"/>
      <c r="Z166" s="205"/>
      <c r="AN166" s="37"/>
    </row>
    <row r="167" spans="2:40">
      <c r="B167" s="1278" t="s">
        <v>910</v>
      </c>
      <c r="C167" s="1278"/>
      <c r="D167" s="1278"/>
      <c r="E167" s="1277" t="s">
        <v>912</v>
      </c>
      <c r="F167" s="1277"/>
      <c r="G167" s="1277"/>
      <c r="H167" s="1277"/>
      <c r="I167" s="1277"/>
      <c r="J167" s="1277"/>
      <c r="K167" s="1277"/>
      <c r="L167" s="70"/>
      <c r="M167" s="70"/>
      <c r="N167" s="70"/>
      <c r="O167" s="70"/>
      <c r="P167" s="70"/>
      <c r="Q167" s="70"/>
      <c r="Z167" s="205"/>
      <c r="AN167" s="37"/>
    </row>
    <row r="168" spans="2:40">
      <c r="B168" s="1278" t="s">
        <v>910</v>
      </c>
      <c r="C168" s="1278"/>
      <c r="D168" s="1278"/>
      <c r="E168" s="1277" t="s">
        <v>913</v>
      </c>
      <c r="F168" s="1277"/>
      <c r="G168" s="1277"/>
      <c r="H168" s="1277"/>
      <c r="I168" s="1277"/>
      <c r="J168" s="1277"/>
      <c r="K168" s="1277"/>
      <c r="L168" s="70"/>
      <c r="M168" s="70"/>
      <c r="N168" s="70"/>
      <c r="O168" s="70"/>
      <c r="P168" s="70"/>
      <c r="Q168" s="70"/>
      <c r="Z168" s="205"/>
      <c r="AN168" s="37"/>
    </row>
    <row r="169" spans="2:40">
      <c r="B169" s="1278" t="s">
        <v>910</v>
      </c>
      <c r="C169" s="1278"/>
      <c r="D169" s="1278"/>
      <c r="E169" s="1277" t="s">
        <v>914</v>
      </c>
      <c r="F169" s="1277"/>
      <c r="G169" s="1277"/>
      <c r="H169" s="1277"/>
      <c r="I169" s="1277"/>
      <c r="J169" s="1277"/>
      <c r="K169" s="1277"/>
      <c r="L169" s="70"/>
      <c r="M169" s="70"/>
      <c r="N169" s="70"/>
      <c r="O169" s="70"/>
      <c r="P169" s="70"/>
      <c r="Q169" s="70"/>
      <c r="Z169" s="205"/>
      <c r="AN169" s="37"/>
    </row>
    <row r="170" spans="2:40">
      <c r="B170" s="1278" t="s">
        <v>910</v>
      </c>
      <c r="C170" s="1278"/>
      <c r="D170" s="1278"/>
      <c r="E170" s="1277" t="s">
        <v>915</v>
      </c>
      <c r="F170" s="1277"/>
      <c r="G170" s="1277"/>
      <c r="H170" s="1277"/>
      <c r="I170" s="1277"/>
      <c r="J170" s="1277"/>
      <c r="K170" s="1277"/>
      <c r="L170" s="70"/>
      <c r="M170" s="70"/>
      <c r="N170" s="70"/>
      <c r="O170" s="70"/>
      <c r="P170" s="70"/>
      <c r="Q170" s="70"/>
      <c r="Z170" s="205"/>
      <c r="AN170" s="37"/>
    </row>
    <row r="171" spans="2:40">
      <c r="B171" s="1278" t="s">
        <v>910</v>
      </c>
      <c r="C171" s="1278"/>
      <c r="D171" s="1278"/>
      <c r="E171" s="1277" t="s">
        <v>916</v>
      </c>
      <c r="F171" s="1277"/>
      <c r="G171" s="1277"/>
      <c r="H171" s="1277"/>
      <c r="I171" s="1277"/>
      <c r="J171" s="1277"/>
      <c r="K171" s="1277"/>
      <c r="L171" s="70"/>
      <c r="M171" s="70"/>
      <c r="N171" s="70"/>
      <c r="O171" s="70"/>
      <c r="P171" s="70"/>
      <c r="Q171" s="70"/>
      <c r="Z171" s="205"/>
      <c r="AN171" s="37"/>
    </row>
    <row r="172" spans="2:40">
      <c r="B172" s="1278" t="s">
        <v>910</v>
      </c>
      <c r="C172" s="1278"/>
      <c r="D172" s="1278"/>
      <c r="E172" s="1277" t="s">
        <v>917</v>
      </c>
      <c r="F172" s="1277"/>
      <c r="G172" s="1277"/>
      <c r="H172" s="1277"/>
      <c r="I172" s="1277"/>
      <c r="J172" s="1277"/>
      <c r="K172" s="1277"/>
      <c r="L172" s="70"/>
      <c r="M172" s="70"/>
      <c r="N172" s="70"/>
      <c r="O172" s="70"/>
      <c r="P172" s="70"/>
      <c r="Q172" s="70"/>
      <c r="Z172" s="205"/>
      <c r="AN172" s="37"/>
    </row>
    <row r="173" spans="2:40">
      <c r="B173" s="1278" t="s">
        <v>910</v>
      </c>
      <c r="C173" s="1278"/>
      <c r="D173" s="1278"/>
      <c r="E173" s="1277" t="s">
        <v>918</v>
      </c>
      <c r="F173" s="1277"/>
      <c r="G173" s="1277"/>
      <c r="H173" s="1277"/>
      <c r="I173" s="1277"/>
      <c r="J173" s="1277"/>
      <c r="K173" s="1277"/>
      <c r="L173" s="70"/>
      <c r="M173" s="70"/>
      <c r="N173" s="70"/>
      <c r="O173" s="70"/>
      <c r="P173" s="70"/>
      <c r="Q173" s="70"/>
      <c r="Z173" s="205"/>
      <c r="AN173" s="37"/>
    </row>
    <row r="174" spans="2:40">
      <c r="B174" s="1278" t="s">
        <v>910</v>
      </c>
      <c r="C174" s="1278"/>
      <c r="D174" s="1278"/>
      <c r="E174" s="1277" t="s">
        <v>919</v>
      </c>
      <c r="F174" s="1277"/>
      <c r="G174" s="1277"/>
      <c r="H174" s="1277"/>
      <c r="I174" s="1277"/>
      <c r="J174" s="1277"/>
      <c r="K174" s="1277"/>
      <c r="L174" s="70"/>
      <c r="M174" s="70"/>
      <c r="N174" s="70"/>
      <c r="O174" s="70"/>
      <c r="P174" s="70"/>
      <c r="Q174" s="70"/>
      <c r="Z174" s="205"/>
      <c r="AN174" s="37"/>
    </row>
    <row r="175" spans="2:40">
      <c r="B175" s="1278" t="s">
        <v>920</v>
      </c>
      <c r="C175" s="1278"/>
      <c r="D175" s="1278"/>
      <c r="E175" s="1277" t="s">
        <v>921</v>
      </c>
      <c r="F175" s="1277"/>
      <c r="G175" s="1277"/>
      <c r="H175" s="1277"/>
      <c r="I175" s="1277"/>
      <c r="J175" s="1277"/>
      <c r="K175" s="1277"/>
      <c r="L175" s="70"/>
      <c r="M175" s="70"/>
      <c r="N175" s="70"/>
      <c r="O175" s="70"/>
      <c r="P175" s="70"/>
      <c r="Q175" s="70"/>
      <c r="Z175" s="205"/>
      <c r="AN175" s="37"/>
    </row>
    <row r="176" spans="2:40">
      <c r="B176" s="1278" t="s">
        <v>920</v>
      </c>
      <c r="C176" s="1278"/>
      <c r="D176" s="1278"/>
      <c r="E176" s="1277" t="s">
        <v>922</v>
      </c>
      <c r="F176" s="1277"/>
      <c r="G176" s="1277"/>
      <c r="H176" s="1277"/>
      <c r="I176" s="1277"/>
      <c r="J176" s="1277"/>
      <c r="K176" s="1277"/>
      <c r="L176" s="70"/>
      <c r="M176" s="70"/>
      <c r="N176" s="70"/>
      <c r="O176" s="70"/>
      <c r="P176" s="70"/>
      <c r="Q176" s="70"/>
      <c r="Z176" s="205"/>
      <c r="AN176" s="37"/>
    </row>
    <row r="177" spans="2:40">
      <c r="B177" s="1278" t="s">
        <v>920</v>
      </c>
      <c r="C177" s="1278"/>
      <c r="D177" s="1278"/>
      <c r="E177" s="1277" t="s">
        <v>923</v>
      </c>
      <c r="F177" s="1277"/>
      <c r="G177" s="1277"/>
      <c r="H177" s="1277"/>
      <c r="I177" s="1277"/>
      <c r="J177" s="1277"/>
      <c r="K177" s="1277"/>
      <c r="L177" s="70"/>
      <c r="M177" s="70"/>
      <c r="N177" s="70"/>
      <c r="O177" s="70"/>
      <c r="P177" s="70"/>
      <c r="Q177" s="70"/>
      <c r="Z177" s="205"/>
      <c r="AN177" s="37"/>
    </row>
    <row r="178" spans="2:40">
      <c r="B178" s="1278" t="s">
        <v>920</v>
      </c>
      <c r="C178" s="1278"/>
      <c r="D178" s="1278"/>
      <c r="E178" s="1277" t="s">
        <v>924</v>
      </c>
      <c r="F178" s="1277"/>
      <c r="G178" s="1277"/>
      <c r="H178" s="1277"/>
      <c r="I178" s="1277"/>
      <c r="J178" s="1277"/>
      <c r="K178" s="1277"/>
      <c r="L178" s="70"/>
      <c r="M178" s="70"/>
      <c r="N178" s="70"/>
      <c r="O178" s="70"/>
      <c r="P178" s="70"/>
      <c r="Q178" s="70"/>
      <c r="Z178" s="205"/>
      <c r="AN178" s="37"/>
    </row>
    <row r="179" spans="2:40">
      <c r="B179" s="1278" t="s">
        <v>920</v>
      </c>
      <c r="C179" s="1278"/>
      <c r="D179" s="1278"/>
      <c r="E179" s="1277" t="s">
        <v>925</v>
      </c>
      <c r="F179" s="1277"/>
      <c r="G179" s="1277"/>
      <c r="H179" s="1277"/>
      <c r="I179" s="1277"/>
      <c r="J179" s="1277"/>
      <c r="K179" s="1277"/>
      <c r="L179" s="70"/>
      <c r="M179" s="70"/>
      <c r="N179" s="70"/>
      <c r="O179" s="70"/>
      <c r="P179" s="70"/>
      <c r="Q179" s="70"/>
      <c r="Z179" s="205"/>
      <c r="AN179" s="37"/>
    </row>
    <row r="180" spans="2:40">
      <c r="B180" s="1278" t="s">
        <v>920</v>
      </c>
      <c r="C180" s="1278"/>
      <c r="D180" s="1278"/>
      <c r="E180" s="1277" t="s">
        <v>926</v>
      </c>
      <c r="F180" s="1277"/>
      <c r="G180" s="1277"/>
      <c r="H180" s="1277"/>
      <c r="I180" s="1277"/>
      <c r="J180" s="1277"/>
      <c r="K180" s="1277"/>
      <c r="L180" s="70"/>
      <c r="M180" s="70"/>
      <c r="N180" s="70"/>
      <c r="O180" s="70"/>
      <c r="P180" s="70"/>
      <c r="Q180" s="70"/>
      <c r="Z180" s="205"/>
      <c r="AN180" s="37"/>
    </row>
    <row r="181" spans="2:40">
      <c r="B181" s="1278" t="s">
        <v>927</v>
      </c>
      <c r="C181" s="1278"/>
      <c r="D181" s="1278"/>
      <c r="E181" s="1277" t="s">
        <v>928</v>
      </c>
      <c r="F181" s="1277"/>
      <c r="G181" s="1277"/>
      <c r="H181" s="1277"/>
      <c r="I181" s="1277"/>
      <c r="J181" s="1277"/>
      <c r="K181" s="1277"/>
      <c r="L181" s="70"/>
      <c r="M181" s="70"/>
      <c r="N181" s="70"/>
      <c r="O181" s="70"/>
      <c r="P181" s="70"/>
      <c r="Q181" s="70"/>
      <c r="Z181" s="205"/>
      <c r="AN181" s="37"/>
    </row>
    <row r="182" spans="2:40">
      <c r="B182" s="1278" t="s">
        <v>929</v>
      </c>
      <c r="C182" s="1278"/>
      <c r="D182" s="1278"/>
      <c r="E182" s="1277" t="s">
        <v>930</v>
      </c>
      <c r="F182" s="1277"/>
      <c r="G182" s="1277"/>
      <c r="H182" s="1277"/>
      <c r="I182" s="1277"/>
      <c r="J182" s="1277"/>
      <c r="K182" s="1277"/>
      <c r="L182" s="70"/>
      <c r="M182" s="70"/>
      <c r="N182" s="70"/>
      <c r="O182" s="70"/>
      <c r="P182" s="70"/>
      <c r="Q182" s="70"/>
      <c r="Z182" s="205"/>
      <c r="AN182" s="37"/>
    </row>
    <row r="183" spans="2:40">
      <c r="B183" s="1278" t="s">
        <v>931</v>
      </c>
      <c r="C183" s="1278"/>
      <c r="D183" s="1278"/>
      <c r="E183" s="1277" t="s">
        <v>932</v>
      </c>
      <c r="F183" s="1277"/>
      <c r="G183" s="1277"/>
      <c r="H183" s="1277"/>
      <c r="I183" s="1277"/>
      <c r="J183" s="1277"/>
      <c r="K183" s="1277"/>
      <c r="L183" s="70"/>
      <c r="M183" s="70"/>
      <c r="N183" s="70"/>
      <c r="O183" s="70"/>
      <c r="P183" s="70"/>
      <c r="Q183" s="70"/>
      <c r="Z183" s="205"/>
      <c r="AN183" s="37"/>
    </row>
    <row r="184" spans="2:40">
      <c r="B184" s="1278" t="s">
        <v>931</v>
      </c>
      <c r="C184" s="1278"/>
      <c r="D184" s="1278"/>
      <c r="E184" s="1277" t="s">
        <v>933</v>
      </c>
      <c r="F184" s="1277"/>
      <c r="G184" s="1277"/>
      <c r="H184" s="1277"/>
      <c r="I184" s="1277"/>
      <c r="J184" s="1277"/>
      <c r="K184" s="1277"/>
      <c r="L184" s="70"/>
      <c r="M184" s="70"/>
      <c r="N184" s="70"/>
      <c r="O184" s="70"/>
      <c r="P184" s="70"/>
      <c r="Q184" s="70"/>
      <c r="Z184" s="205"/>
      <c r="AN184" s="37"/>
    </row>
    <row r="185" spans="2:40">
      <c r="B185" s="1278" t="s">
        <v>931</v>
      </c>
      <c r="C185" s="1278"/>
      <c r="D185" s="1278"/>
      <c r="E185" s="1277" t="s">
        <v>934</v>
      </c>
      <c r="F185" s="1277"/>
      <c r="G185" s="1277"/>
      <c r="H185" s="1277"/>
      <c r="I185" s="1277"/>
      <c r="J185" s="1277"/>
      <c r="K185" s="1277"/>
      <c r="L185" s="70"/>
      <c r="M185" s="70"/>
      <c r="N185" s="70"/>
      <c r="O185" s="70"/>
      <c r="P185" s="70"/>
      <c r="Q185" s="70"/>
      <c r="Z185" s="205"/>
      <c r="AN185" s="37"/>
    </row>
    <row r="186" spans="2:40">
      <c r="B186" s="1278" t="s">
        <v>931</v>
      </c>
      <c r="C186" s="1278"/>
      <c r="D186" s="1278"/>
      <c r="E186" s="1277" t="s">
        <v>935</v>
      </c>
      <c r="F186" s="1277"/>
      <c r="G186" s="1277"/>
      <c r="H186" s="1277"/>
      <c r="I186" s="1277"/>
      <c r="J186" s="1277"/>
      <c r="K186" s="1277"/>
      <c r="L186" s="70"/>
      <c r="M186" s="70"/>
      <c r="N186" s="70"/>
      <c r="O186" s="70"/>
      <c r="P186" s="70"/>
      <c r="Q186" s="70"/>
      <c r="Z186" s="205"/>
      <c r="AN186" s="37"/>
    </row>
    <row r="187" spans="2:40">
      <c r="B187" s="1278" t="s">
        <v>931</v>
      </c>
      <c r="C187" s="1278"/>
      <c r="D187" s="1278"/>
      <c r="E187" s="1277" t="s">
        <v>936</v>
      </c>
      <c r="F187" s="1277"/>
      <c r="G187" s="1277"/>
      <c r="H187" s="1277"/>
      <c r="I187" s="1277"/>
      <c r="J187" s="1277"/>
      <c r="K187" s="1277"/>
      <c r="L187" s="70"/>
      <c r="M187" s="70"/>
      <c r="N187" s="70"/>
      <c r="O187" s="70"/>
      <c r="P187" s="70"/>
      <c r="Q187" s="70"/>
      <c r="Z187" s="205"/>
      <c r="AN187" s="37"/>
    </row>
    <row r="188" spans="2:40">
      <c r="B188" s="1278" t="s">
        <v>931</v>
      </c>
      <c r="C188" s="1278"/>
      <c r="D188" s="1278"/>
      <c r="E188" s="1277" t="s">
        <v>937</v>
      </c>
      <c r="F188" s="1277"/>
      <c r="G188" s="1277"/>
      <c r="H188" s="1277"/>
      <c r="I188" s="1277"/>
      <c r="J188" s="1277"/>
      <c r="K188" s="1277"/>
      <c r="L188" s="70"/>
      <c r="M188" s="70"/>
      <c r="N188" s="70"/>
      <c r="O188" s="70"/>
      <c r="P188" s="70"/>
      <c r="Q188" s="70"/>
      <c r="Z188" s="205"/>
      <c r="AN188" s="37"/>
    </row>
    <row r="189" spans="2:40">
      <c r="B189" s="1278" t="s">
        <v>931</v>
      </c>
      <c r="C189" s="1278"/>
      <c r="D189" s="1278"/>
      <c r="E189" s="1277" t="s">
        <v>938</v>
      </c>
      <c r="F189" s="1277"/>
      <c r="G189" s="1277"/>
      <c r="H189" s="1277"/>
      <c r="I189" s="1277"/>
      <c r="J189" s="1277"/>
      <c r="K189" s="1277"/>
      <c r="L189" s="70"/>
      <c r="M189" s="70"/>
      <c r="N189" s="70"/>
      <c r="O189" s="70"/>
      <c r="P189" s="70"/>
      <c r="Q189" s="70"/>
      <c r="Z189" s="205"/>
      <c r="AN189" s="37"/>
    </row>
    <row r="190" spans="2:40">
      <c r="B190" s="1278" t="s">
        <v>939</v>
      </c>
      <c r="C190" s="1278"/>
      <c r="D190" s="1278"/>
      <c r="E190" s="1277" t="s">
        <v>940</v>
      </c>
      <c r="F190" s="1277"/>
      <c r="G190" s="1277"/>
      <c r="H190" s="1277"/>
      <c r="I190" s="1277"/>
      <c r="J190" s="1277"/>
      <c r="K190" s="1277"/>
      <c r="L190" s="70"/>
      <c r="M190" s="70"/>
      <c r="N190" s="70"/>
      <c r="O190" s="70"/>
      <c r="P190" s="70"/>
      <c r="Q190" s="70"/>
      <c r="Z190" s="205"/>
      <c r="AN190" s="37"/>
    </row>
    <row r="191" spans="2:40">
      <c r="B191" s="1278" t="s">
        <v>939</v>
      </c>
      <c r="C191" s="1278"/>
      <c r="D191" s="1278"/>
      <c r="E191" s="1277" t="s">
        <v>941</v>
      </c>
      <c r="F191" s="1277"/>
      <c r="G191" s="1277"/>
      <c r="H191" s="1277"/>
      <c r="I191" s="1277"/>
      <c r="J191" s="1277"/>
      <c r="K191" s="1277"/>
      <c r="L191" s="70"/>
      <c r="M191" s="70"/>
      <c r="N191" s="70"/>
      <c r="O191" s="70"/>
      <c r="P191" s="70"/>
      <c r="Q191" s="70"/>
      <c r="Z191" s="205"/>
      <c r="AN191" s="37"/>
    </row>
    <row r="192" spans="2:40">
      <c r="B192" s="1278" t="s">
        <v>939</v>
      </c>
      <c r="C192" s="1278"/>
      <c r="D192" s="1278"/>
      <c r="E192" s="1277" t="s">
        <v>942</v>
      </c>
      <c r="F192" s="1277"/>
      <c r="G192" s="1277"/>
      <c r="H192" s="1277"/>
      <c r="I192" s="1277"/>
      <c r="J192" s="1277"/>
      <c r="K192" s="1277"/>
      <c r="L192" s="70"/>
      <c r="M192" s="70"/>
      <c r="N192" s="70"/>
      <c r="O192" s="70"/>
      <c r="P192" s="70"/>
      <c r="Q192" s="70"/>
      <c r="Z192" s="205"/>
      <c r="AN192" s="37"/>
    </row>
    <row r="193" spans="2:40">
      <c r="B193" s="1278" t="s">
        <v>939</v>
      </c>
      <c r="C193" s="1278"/>
      <c r="D193" s="1278"/>
      <c r="E193" s="1277" t="s">
        <v>943</v>
      </c>
      <c r="F193" s="1277"/>
      <c r="G193" s="1277"/>
      <c r="H193" s="1277"/>
      <c r="I193" s="1277"/>
      <c r="J193" s="1277"/>
      <c r="K193" s="1277"/>
      <c r="L193" s="70"/>
      <c r="M193" s="70"/>
      <c r="N193" s="70"/>
      <c r="O193" s="70"/>
      <c r="P193" s="70"/>
      <c r="Q193" s="70"/>
      <c r="Z193" s="205"/>
      <c r="AN193" s="37"/>
    </row>
    <row r="194" spans="2:40">
      <c r="B194" s="1278" t="s">
        <v>939</v>
      </c>
      <c r="C194" s="1278"/>
      <c r="D194" s="1278"/>
      <c r="E194" s="1277" t="s">
        <v>944</v>
      </c>
      <c r="F194" s="1277"/>
      <c r="G194" s="1277"/>
      <c r="H194" s="1277"/>
      <c r="I194" s="1277"/>
      <c r="J194" s="1277"/>
      <c r="K194" s="1277"/>
      <c r="L194" s="70"/>
      <c r="M194" s="70"/>
      <c r="N194" s="70"/>
      <c r="O194" s="70"/>
      <c r="P194" s="70"/>
      <c r="Q194" s="70"/>
      <c r="Z194" s="205"/>
      <c r="AN194" s="37"/>
    </row>
    <row r="195" spans="2:40">
      <c r="B195" s="1278" t="s">
        <v>939</v>
      </c>
      <c r="C195" s="1278"/>
      <c r="D195" s="1278"/>
      <c r="E195" s="1277" t="s">
        <v>945</v>
      </c>
      <c r="F195" s="1277"/>
      <c r="G195" s="1277"/>
      <c r="H195" s="1277"/>
      <c r="I195" s="1277"/>
      <c r="J195" s="1277"/>
      <c r="K195" s="1277"/>
      <c r="L195" s="70"/>
      <c r="M195" s="70"/>
      <c r="N195" s="70"/>
      <c r="O195" s="70"/>
      <c r="P195" s="70"/>
      <c r="Q195" s="70"/>
      <c r="Z195" s="205"/>
      <c r="AN195" s="37"/>
    </row>
    <row r="196" spans="2:40">
      <c r="B196" s="1278" t="s">
        <v>946</v>
      </c>
      <c r="C196" s="1278"/>
      <c r="D196" s="1278"/>
      <c r="E196" s="1277" t="s">
        <v>947</v>
      </c>
      <c r="F196" s="1277"/>
      <c r="G196" s="1277"/>
      <c r="H196" s="1277"/>
      <c r="I196" s="1277"/>
      <c r="J196" s="1277"/>
      <c r="K196" s="1277"/>
      <c r="L196" s="70"/>
      <c r="M196" s="70"/>
      <c r="N196" s="70"/>
      <c r="O196" s="70"/>
      <c r="P196" s="70"/>
      <c r="Q196" s="70"/>
      <c r="Z196" s="205"/>
      <c r="AN196" s="37"/>
    </row>
    <row r="197" spans="2:40">
      <c r="B197" s="1278" t="s">
        <v>946</v>
      </c>
      <c r="C197" s="1278"/>
      <c r="D197" s="1278"/>
      <c r="E197" s="1277" t="s">
        <v>948</v>
      </c>
      <c r="F197" s="1277"/>
      <c r="G197" s="1277"/>
      <c r="H197" s="1277"/>
      <c r="I197" s="1277"/>
      <c r="J197" s="1277"/>
      <c r="K197" s="1277"/>
      <c r="L197" s="70"/>
      <c r="M197" s="70"/>
      <c r="N197" s="70"/>
      <c r="O197" s="70"/>
      <c r="P197" s="70"/>
      <c r="Q197" s="70"/>
      <c r="Z197" s="205"/>
      <c r="AN197" s="37"/>
    </row>
    <row r="198" spans="2:40">
      <c r="B198" s="1278" t="s">
        <v>946</v>
      </c>
      <c r="C198" s="1278"/>
      <c r="D198" s="1278"/>
      <c r="E198" s="1277" t="s">
        <v>949</v>
      </c>
      <c r="F198" s="1277"/>
      <c r="G198" s="1277"/>
      <c r="H198" s="1277"/>
      <c r="I198" s="1277"/>
      <c r="J198" s="1277"/>
      <c r="K198" s="1277"/>
      <c r="L198" s="70"/>
      <c r="M198" s="70"/>
      <c r="N198" s="70"/>
      <c r="O198" s="70"/>
      <c r="P198" s="70"/>
      <c r="Q198" s="70"/>
      <c r="Z198" s="205"/>
      <c r="AN198" s="37"/>
    </row>
    <row r="199" spans="2:40">
      <c r="B199" s="1278" t="s">
        <v>946</v>
      </c>
      <c r="C199" s="1278"/>
      <c r="D199" s="1278"/>
      <c r="E199" s="1277" t="s">
        <v>950</v>
      </c>
      <c r="F199" s="1277"/>
      <c r="G199" s="1277"/>
      <c r="H199" s="1277"/>
      <c r="I199" s="1277"/>
      <c r="J199" s="1277"/>
      <c r="K199" s="1277"/>
      <c r="L199" s="70"/>
      <c r="M199" s="70"/>
      <c r="N199" s="70"/>
      <c r="O199" s="70"/>
      <c r="P199" s="70"/>
      <c r="Q199" s="70"/>
      <c r="Z199" s="205"/>
      <c r="AN199" s="37"/>
    </row>
    <row r="200" spans="2:40">
      <c r="B200" s="1278" t="s">
        <v>951</v>
      </c>
      <c r="C200" s="1278"/>
      <c r="D200" s="1278"/>
      <c r="E200" s="1277" t="s">
        <v>952</v>
      </c>
      <c r="F200" s="1277"/>
      <c r="G200" s="1277"/>
      <c r="H200" s="1277"/>
      <c r="I200" s="1277"/>
      <c r="J200" s="1277"/>
      <c r="K200" s="1277"/>
      <c r="L200" s="70"/>
      <c r="M200" s="70"/>
      <c r="N200" s="70"/>
      <c r="O200" s="70"/>
      <c r="P200" s="70"/>
      <c r="Q200" s="70"/>
      <c r="Z200" s="205"/>
      <c r="AN200" s="37"/>
    </row>
    <row r="201" spans="2:40">
      <c r="B201" s="1278" t="s">
        <v>951</v>
      </c>
      <c r="C201" s="1278"/>
      <c r="D201" s="1278"/>
      <c r="E201" s="1277" t="s">
        <v>953</v>
      </c>
      <c r="F201" s="1277"/>
      <c r="G201" s="1277"/>
      <c r="H201" s="1277"/>
      <c r="I201" s="1277"/>
      <c r="J201" s="1277"/>
      <c r="K201" s="1277"/>
      <c r="L201" s="70"/>
      <c r="M201" s="70"/>
      <c r="N201" s="70"/>
      <c r="O201" s="70"/>
      <c r="P201" s="70"/>
      <c r="Q201" s="70"/>
      <c r="Z201" s="205"/>
      <c r="AN201" s="37"/>
    </row>
    <row r="202" spans="2:40">
      <c r="B202" s="1278" t="s">
        <v>951</v>
      </c>
      <c r="C202" s="1278"/>
      <c r="D202" s="1278"/>
      <c r="E202" s="1277" t="s">
        <v>954</v>
      </c>
      <c r="F202" s="1277"/>
      <c r="G202" s="1277"/>
      <c r="H202" s="1277"/>
      <c r="I202" s="1277"/>
      <c r="J202" s="1277"/>
      <c r="K202" s="1277"/>
      <c r="L202" s="70"/>
      <c r="M202" s="70"/>
      <c r="N202" s="70"/>
      <c r="O202" s="70"/>
      <c r="P202" s="70"/>
      <c r="Q202" s="70"/>
      <c r="Z202" s="205"/>
      <c r="AN202" s="37"/>
    </row>
    <row r="203" spans="2:40">
      <c r="B203" s="1278" t="s">
        <v>951</v>
      </c>
      <c r="C203" s="1278"/>
      <c r="D203" s="1278"/>
      <c r="E203" s="1277" t="s">
        <v>955</v>
      </c>
      <c r="F203" s="1277"/>
      <c r="G203" s="1277"/>
      <c r="H203" s="1277"/>
      <c r="I203" s="1277"/>
      <c r="J203" s="1277"/>
      <c r="K203" s="1277"/>
      <c r="L203" s="70"/>
      <c r="M203" s="70"/>
      <c r="N203" s="70"/>
      <c r="O203" s="70"/>
      <c r="P203" s="70"/>
      <c r="Q203" s="70"/>
      <c r="Z203" s="205"/>
      <c r="AN203" s="37"/>
    </row>
    <row r="204" spans="2:40">
      <c r="B204" s="1278" t="s">
        <v>951</v>
      </c>
      <c r="C204" s="1278"/>
      <c r="D204" s="1278"/>
      <c r="E204" s="1277" t="s">
        <v>956</v>
      </c>
      <c r="F204" s="1277"/>
      <c r="G204" s="1277"/>
      <c r="H204" s="1277"/>
      <c r="I204" s="1277"/>
      <c r="J204" s="1277"/>
      <c r="K204" s="1277"/>
      <c r="L204" s="70"/>
      <c r="M204" s="70"/>
      <c r="N204" s="70"/>
      <c r="O204" s="70"/>
      <c r="P204" s="70"/>
      <c r="Q204" s="70"/>
      <c r="Z204" s="205"/>
      <c r="AN204" s="37"/>
    </row>
    <row r="205" spans="2:40">
      <c r="B205" s="1278" t="s">
        <v>951</v>
      </c>
      <c r="C205" s="1278"/>
      <c r="D205" s="1278"/>
      <c r="E205" s="1277" t="s">
        <v>957</v>
      </c>
      <c r="F205" s="1277"/>
      <c r="G205" s="1277"/>
      <c r="H205" s="1277"/>
      <c r="I205" s="1277"/>
      <c r="J205" s="1277"/>
      <c r="K205" s="1277"/>
      <c r="L205" s="70"/>
      <c r="M205" s="70"/>
      <c r="N205" s="70"/>
      <c r="O205" s="70"/>
      <c r="P205" s="70"/>
      <c r="Q205" s="70"/>
      <c r="Z205" s="205"/>
      <c r="AN205" s="37"/>
    </row>
    <row r="206" spans="2:40">
      <c r="B206" s="1278" t="s">
        <v>951</v>
      </c>
      <c r="C206" s="1278"/>
      <c r="D206" s="1278"/>
      <c r="E206" s="1277" t="s">
        <v>958</v>
      </c>
      <c r="F206" s="1277"/>
      <c r="G206" s="1277"/>
      <c r="H206" s="1277"/>
      <c r="I206" s="1277"/>
      <c r="J206" s="1277"/>
      <c r="K206" s="1277"/>
      <c r="L206" s="70"/>
      <c r="M206" s="70"/>
      <c r="N206" s="70"/>
      <c r="O206" s="70"/>
      <c r="P206" s="70"/>
      <c r="Q206" s="70"/>
      <c r="Z206" s="205"/>
      <c r="AN206" s="37"/>
    </row>
    <row r="207" spans="2:40">
      <c r="B207" s="1278" t="s">
        <v>951</v>
      </c>
      <c r="C207" s="1278"/>
      <c r="D207" s="1278"/>
      <c r="E207" s="1277" t="s">
        <v>959</v>
      </c>
      <c r="F207" s="1277"/>
      <c r="G207" s="1277"/>
      <c r="H207" s="1277"/>
      <c r="I207" s="1277"/>
      <c r="J207" s="1277"/>
      <c r="K207" s="1277"/>
      <c r="L207" s="70"/>
      <c r="M207" s="70"/>
      <c r="N207" s="70"/>
      <c r="O207" s="70"/>
      <c r="P207" s="70"/>
      <c r="Q207" s="70"/>
      <c r="Z207" s="205"/>
      <c r="AN207" s="37"/>
    </row>
    <row r="208" spans="2:40">
      <c r="B208" s="1278" t="s">
        <v>951</v>
      </c>
      <c r="C208" s="1278"/>
      <c r="D208" s="1278"/>
      <c r="E208" s="1277" t="s">
        <v>960</v>
      </c>
      <c r="F208" s="1277"/>
      <c r="G208" s="1277"/>
      <c r="H208" s="1277"/>
      <c r="I208" s="1277"/>
      <c r="J208" s="1277"/>
      <c r="K208" s="1277"/>
      <c r="L208" s="70"/>
      <c r="M208" s="70"/>
      <c r="N208" s="70"/>
      <c r="O208" s="70"/>
      <c r="P208" s="70"/>
      <c r="Q208" s="70"/>
      <c r="Z208" s="205"/>
      <c r="AN208" s="37"/>
    </row>
    <row r="209" spans="2:40">
      <c r="B209" s="1278" t="s">
        <v>951</v>
      </c>
      <c r="C209" s="1278"/>
      <c r="D209" s="1278"/>
      <c r="E209" s="1277" t="s">
        <v>961</v>
      </c>
      <c r="F209" s="1277"/>
      <c r="G209" s="1277"/>
      <c r="H209" s="1277"/>
      <c r="I209" s="1277"/>
      <c r="J209" s="1277"/>
      <c r="K209" s="1277"/>
      <c r="L209" s="70"/>
      <c r="M209" s="70"/>
      <c r="N209" s="70"/>
      <c r="O209" s="70"/>
      <c r="P209" s="70"/>
      <c r="Q209" s="70"/>
      <c r="Z209" s="205"/>
      <c r="AN209" s="37"/>
    </row>
    <row r="210" spans="2:40">
      <c r="B210" s="1278" t="s">
        <v>951</v>
      </c>
      <c r="C210" s="1278"/>
      <c r="D210" s="1278"/>
      <c r="E210" s="1277" t="s">
        <v>962</v>
      </c>
      <c r="F210" s="1277"/>
      <c r="G210" s="1277"/>
      <c r="H210" s="1277"/>
      <c r="I210" s="1277"/>
      <c r="J210" s="1277"/>
      <c r="K210" s="1277"/>
      <c r="L210" s="70"/>
      <c r="M210" s="70"/>
      <c r="N210" s="70"/>
      <c r="O210" s="70"/>
      <c r="P210" s="70"/>
      <c r="Q210" s="70"/>
      <c r="Z210" s="205"/>
      <c r="AN210" s="37"/>
    </row>
    <row r="211" spans="2:40">
      <c r="B211" s="1278" t="s">
        <v>951</v>
      </c>
      <c r="C211" s="1278"/>
      <c r="D211" s="1278"/>
      <c r="E211" s="1277" t="s">
        <v>963</v>
      </c>
      <c r="F211" s="1277"/>
      <c r="G211" s="1277"/>
      <c r="H211" s="1277"/>
      <c r="I211" s="1277"/>
      <c r="J211" s="1277"/>
      <c r="K211" s="1277"/>
      <c r="L211" s="70"/>
      <c r="M211" s="70"/>
      <c r="N211" s="70"/>
      <c r="O211" s="70"/>
      <c r="P211" s="70"/>
      <c r="Q211" s="70"/>
      <c r="Z211" s="205"/>
      <c r="AN211" s="37"/>
    </row>
    <row r="212" spans="2:40">
      <c r="B212" s="1278" t="s">
        <v>951</v>
      </c>
      <c r="C212" s="1278"/>
      <c r="D212" s="1278"/>
      <c r="E212" s="1277" t="s">
        <v>964</v>
      </c>
      <c r="F212" s="1277"/>
      <c r="G212" s="1277"/>
      <c r="H212" s="1277"/>
      <c r="I212" s="1277"/>
      <c r="J212" s="1277"/>
      <c r="K212" s="1277"/>
      <c r="L212" s="70"/>
      <c r="M212" s="70"/>
      <c r="N212" s="70"/>
      <c r="O212" s="70"/>
      <c r="P212" s="70"/>
      <c r="Q212" s="70"/>
      <c r="Z212" s="205"/>
      <c r="AN212" s="37"/>
    </row>
    <row r="213" spans="2:40">
      <c r="B213" s="1278" t="s">
        <v>951</v>
      </c>
      <c r="C213" s="1278"/>
      <c r="D213" s="1278"/>
      <c r="E213" s="1277" t="s">
        <v>965</v>
      </c>
      <c r="F213" s="1277"/>
      <c r="G213" s="1277"/>
      <c r="H213" s="1277"/>
      <c r="I213" s="1277"/>
      <c r="J213" s="1277"/>
      <c r="K213" s="1277"/>
      <c r="L213" s="70"/>
      <c r="M213" s="70"/>
      <c r="N213" s="70"/>
      <c r="O213" s="70"/>
      <c r="P213" s="70"/>
      <c r="Q213" s="70"/>
      <c r="Z213" s="205"/>
      <c r="AN213" s="37"/>
    </row>
    <row r="214" spans="2:40">
      <c r="B214" s="1278" t="s">
        <v>951</v>
      </c>
      <c r="C214" s="1278"/>
      <c r="D214" s="1278"/>
      <c r="E214" s="1277" t="s">
        <v>966</v>
      </c>
      <c r="F214" s="1277"/>
      <c r="G214" s="1277"/>
      <c r="H214" s="1277"/>
      <c r="I214" s="1277"/>
      <c r="J214" s="1277"/>
      <c r="K214" s="1277"/>
      <c r="L214" s="70"/>
      <c r="M214" s="70"/>
      <c r="N214" s="70"/>
      <c r="O214" s="70"/>
      <c r="P214" s="70"/>
      <c r="Q214" s="70"/>
      <c r="Z214" s="205"/>
      <c r="AN214" s="37"/>
    </row>
    <row r="215" spans="2:40">
      <c r="B215" s="1278" t="s">
        <v>951</v>
      </c>
      <c r="C215" s="1278"/>
      <c r="D215" s="1278"/>
      <c r="E215" s="1277" t="s">
        <v>967</v>
      </c>
      <c r="F215" s="1277"/>
      <c r="G215" s="1277"/>
      <c r="H215" s="1277"/>
      <c r="I215" s="1277"/>
      <c r="J215" s="1277"/>
      <c r="K215" s="1277"/>
      <c r="L215" s="70"/>
      <c r="M215" s="70"/>
      <c r="N215" s="70"/>
      <c r="O215" s="70"/>
      <c r="P215" s="70"/>
      <c r="Q215" s="70"/>
      <c r="Z215" s="205"/>
      <c r="AN215" s="37"/>
    </row>
    <row r="216" spans="2:40">
      <c r="B216" s="1278" t="s">
        <v>951</v>
      </c>
      <c r="C216" s="1278"/>
      <c r="D216" s="1278"/>
      <c r="E216" s="1277" t="s">
        <v>968</v>
      </c>
      <c r="F216" s="1277"/>
      <c r="G216" s="1277"/>
      <c r="H216" s="1277"/>
      <c r="I216" s="1277"/>
      <c r="J216" s="1277"/>
      <c r="K216" s="1277"/>
      <c r="L216" s="70"/>
      <c r="M216" s="70"/>
      <c r="N216" s="70"/>
      <c r="O216" s="70"/>
      <c r="P216" s="70"/>
      <c r="Q216" s="70"/>
      <c r="Z216" s="205"/>
      <c r="AN216" s="37"/>
    </row>
    <row r="217" spans="2:40">
      <c r="B217" s="1278" t="s">
        <v>951</v>
      </c>
      <c r="C217" s="1278"/>
      <c r="D217" s="1278"/>
      <c r="E217" s="1277" t="s">
        <v>969</v>
      </c>
      <c r="F217" s="1277"/>
      <c r="G217" s="1277"/>
      <c r="H217" s="1277"/>
      <c r="I217" s="1277"/>
      <c r="J217" s="1277"/>
      <c r="K217" s="1277"/>
      <c r="L217" s="70"/>
      <c r="M217" s="70"/>
      <c r="N217" s="70"/>
      <c r="O217" s="70"/>
      <c r="P217" s="70"/>
      <c r="Q217" s="70"/>
      <c r="Z217" s="205"/>
      <c r="AN217" s="37"/>
    </row>
    <row r="218" spans="2:40">
      <c r="B218" s="1278" t="s">
        <v>970</v>
      </c>
      <c r="C218" s="1278"/>
      <c r="D218" s="1278"/>
      <c r="E218" s="1277" t="s">
        <v>971</v>
      </c>
      <c r="F218" s="1277"/>
      <c r="G218" s="1277"/>
      <c r="H218" s="1277"/>
      <c r="I218" s="1277"/>
      <c r="J218" s="1277"/>
      <c r="K218" s="1277"/>
      <c r="L218" s="70"/>
      <c r="M218" s="70"/>
      <c r="N218" s="70"/>
      <c r="O218" s="70"/>
      <c r="P218" s="70"/>
      <c r="Q218" s="70"/>
      <c r="Z218" s="205"/>
      <c r="AN218" s="37"/>
    </row>
    <row r="219" spans="2:40">
      <c r="B219" s="1278" t="s">
        <v>970</v>
      </c>
      <c r="C219" s="1278"/>
      <c r="D219" s="1278"/>
      <c r="E219" s="1277" t="s">
        <v>972</v>
      </c>
      <c r="F219" s="1277"/>
      <c r="G219" s="1277"/>
      <c r="H219" s="1277"/>
      <c r="I219" s="1277"/>
      <c r="J219" s="1277"/>
      <c r="K219" s="1277"/>
      <c r="L219" s="70"/>
      <c r="M219" s="70"/>
      <c r="N219" s="70"/>
      <c r="O219" s="70"/>
      <c r="P219" s="70"/>
      <c r="Q219" s="70"/>
      <c r="Z219" s="205"/>
      <c r="AN219" s="37"/>
    </row>
    <row r="220" spans="2:40">
      <c r="B220" s="1278" t="s">
        <v>970</v>
      </c>
      <c r="C220" s="1278"/>
      <c r="D220" s="1278"/>
      <c r="E220" s="1277" t="s">
        <v>973</v>
      </c>
      <c r="F220" s="1277"/>
      <c r="G220" s="1277"/>
      <c r="H220" s="1277"/>
      <c r="I220" s="1277"/>
      <c r="J220" s="1277"/>
      <c r="K220" s="1277"/>
      <c r="L220" s="70"/>
      <c r="M220" s="70"/>
      <c r="N220" s="70"/>
      <c r="O220" s="70"/>
      <c r="P220" s="70"/>
      <c r="Q220" s="70"/>
      <c r="Z220" s="205"/>
      <c r="AN220" s="37"/>
    </row>
    <row r="221" spans="2:40">
      <c r="B221" s="1278" t="s">
        <v>970</v>
      </c>
      <c r="C221" s="1278"/>
      <c r="D221" s="1278"/>
      <c r="E221" s="1277" t="s">
        <v>974</v>
      </c>
      <c r="F221" s="1277"/>
      <c r="G221" s="1277"/>
      <c r="H221" s="1277"/>
      <c r="I221" s="1277"/>
      <c r="J221" s="1277"/>
      <c r="K221" s="1277"/>
      <c r="L221" s="70"/>
      <c r="M221" s="70"/>
      <c r="N221" s="70"/>
      <c r="O221" s="70"/>
      <c r="P221" s="70"/>
      <c r="Q221" s="70"/>
      <c r="Z221" s="205"/>
      <c r="AN221" s="37"/>
    </row>
    <row r="222" spans="2:40">
      <c r="B222" s="1278" t="s">
        <v>970</v>
      </c>
      <c r="C222" s="1278"/>
      <c r="D222" s="1278"/>
      <c r="E222" s="1277" t="s">
        <v>975</v>
      </c>
      <c r="F222" s="1277"/>
      <c r="G222" s="1277"/>
      <c r="H222" s="1277"/>
      <c r="I222" s="1277"/>
      <c r="J222" s="1277"/>
      <c r="K222" s="1277"/>
      <c r="L222" s="70"/>
      <c r="M222" s="70"/>
      <c r="N222" s="70"/>
      <c r="O222" s="70"/>
      <c r="P222" s="70"/>
      <c r="Q222" s="70"/>
      <c r="Z222" s="205"/>
      <c r="AN222" s="37"/>
    </row>
    <row r="223" spans="2:40">
      <c r="B223" s="1278" t="s">
        <v>970</v>
      </c>
      <c r="C223" s="1278"/>
      <c r="D223" s="1278"/>
      <c r="E223" s="1277" t="s">
        <v>976</v>
      </c>
      <c r="F223" s="1277"/>
      <c r="G223" s="1277"/>
      <c r="H223" s="1277"/>
      <c r="I223" s="1277"/>
      <c r="J223" s="1277"/>
      <c r="K223" s="1277"/>
      <c r="L223" s="70"/>
      <c r="M223" s="70"/>
      <c r="N223" s="70"/>
      <c r="O223" s="70"/>
      <c r="P223" s="70"/>
      <c r="Q223" s="70"/>
      <c r="Z223" s="205"/>
      <c r="AN223" s="37"/>
    </row>
    <row r="224" spans="2:40">
      <c r="B224" s="1278" t="s">
        <v>977</v>
      </c>
      <c r="C224" s="1278"/>
      <c r="D224" s="1278"/>
      <c r="E224" s="1277" t="s">
        <v>978</v>
      </c>
      <c r="F224" s="1277"/>
      <c r="G224" s="1277"/>
      <c r="H224" s="1277"/>
      <c r="I224" s="1277"/>
      <c r="J224" s="1277"/>
      <c r="K224" s="1277"/>
      <c r="L224" s="70"/>
      <c r="M224" s="70"/>
      <c r="N224" s="70"/>
      <c r="O224" s="70"/>
      <c r="P224" s="70"/>
      <c r="Q224" s="70"/>
      <c r="Z224" s="205"/>
      <c r="AN224" s="37"/>
    </row>
    <row r="225" spans="2:40">
      <c r="B225" s="1278" t="s">
        <v>977</v>
      </c>
      <c r="C225" s="1278"/>
      <c r="D225" s="1278"/>
      <c r="E225" s="1277" t="s">
        <v>979</v>
      </c>
      <c r="F225" s="1277"/>
      <c r="G225" s="1277"/>
      <c r="H225" s="1277"/>
      <c r="I225" s="1277"/>
      <c r="J225" s="1277"/>
      <c r="K225" s="1277"/>
      <c r="L225" s="70"/>
      <c r="M225" s="70"/>
      <c r="N225" s="70"/>
      <c r="O225" s="70"/>
      <c r="P225" s="70"/>
      <c r="Q225" s="70"/>
      <c r="Z225" s="205"/>
      <c r="AN225" s="37"/>
    </row>
    <row r="226" spans="2:40">
      <c r="B226" s="1278" t="s">
        <v>977</v>
      </c>
      <c r="C226" s="1278"/>
      <c r="D226" s="1278"/>
      <c r="E226" s="1277" t="s">
        <v>980</v>
      </c>
      <c r="F226" s="1277"/>
      <c r="G226" s="1277"/>
      <c r="H226" s="1277"/>
      <c r="I226" s="1277"/>
      <c r="J226" s="1277"/>
      <c r="K226" s="1277"/>
      <c r="L226" s="70"/>
      <c r="M226" s="70"/>
      <c r="N226" s="70"/>
      <c r="O226" s="70"/>
      <c r="P226" s="70"/>
      <c r="Q226" s="70"/>
      <c r="Z226" s="205"/>
      <c r="AN226" s="37"/>
    </row>
    <row r="227" spans="2:40">
      <c r="B227" s="1278" t="s">
        <v>977</v>
      </c>
      <c r="C227" s="1278"/>
      <c r="D227" s="1278"/>
      <c r="E227" s="1277" t="s">
        <v>981</v>
      </c>
      <c r="F227" s="1277"/>
      <c r="G227" s="1277"/>
      <c r="H227" s="1277"/>
      <c r="I227" s="1277"/>
      <c r="J227" s="1277"/>
      <c r="K227" s="1277"/>
      <c r="L227" s="70"/>
      <c r="M227" s="70"/>
      <c r="N227" s="70"/>
      <c r="O227" s="70"/>
      <c r="P227" s="70"/>
      <c r="Q227" s="70"/>
      <c r="Z227" s="205"/>
      <c r="AN227" s="37"/>
    </row>
    <row r="228" spans="2:40">
      <c r="B228" s="1278" t="s">
        <v>977</v>
      </c>
      <c r="C228" s="1278"/>
      <c r="D228" s="1278"/>
      <c r="E228" s="1277" t="s">
        <v>982</v>
      </c>
      <c r="F228" s="1277"/>
      <c r="G228" s="1277"/>
      <c r="H228" s="1277"/>
      <c r="I228" s="1277"/>
      <c r="J228" s="1277"/>
      <c r="K228" s="1277"/>
      <c r="L228" s="70"/>
      <c r="M228" s="70"/>
      <c r="N228" s="70"/>
      <c r="O228" s="70"/>
      <c r="P228" s="70"/>
      <c r="Q228" s="70"/>
      <c r="Z228" s="205"/>
      <c r="AN228" s="37"/>
    </row>
    <row r="229" spans="2:40">
      <c r="B229" s="1278" t="s">
        <v>983</v>
      </c>
      <c r="C229" s="1278"/>
      <c r="D229" s="1278"/>
      <c r="E229" s="1277" t="s">
        <v>984</v>
      </c>
      <c r="F229" s="1277"/>
      <c r="G229" s="1277"/>
      <c r="H229" s="1277"/>
      <c r="I229" s="1277"/>
      <c r="J229" s="1277"/>
      <c r="K229" s="1277"/>
      <c r="L229" s="70"/>
      <c r="M229" s="70"/>
      <c r="N229" s="70"/>
      <c r="O229" s="70"/>
      <c r="P229" s="70"/>
      <c r="Q229" s="70"/>
      <c r="Z229" s="205"/>
      <c r="AN229" s="37"/>
    </row>
    <row r="230" spans="2:40">
      <c r="B230" s="1278" t="s">
        <v>983</v>
      </c>
      <c r="C230" s="1278"/>
      <c r="D230" s="1278"/>
      <c r="E230" s="1277" t="s">
        <v>985</v>
      </c>
      <c r="F230" s="1277"/>
      <c r="G230" s="1277"/>
      <c r="H230" s="1277"/>
      <c r="I230" s="1277"/>
      <c r="J230" s="1277"/>
      <c r="K230" s="1277"/>
      <c r="L230" s="70"/>
      <c r="M230" s="70"/>
      <c r="N230" s="70"/>
      <c r="O230" s="70"/>
      <c r="P230" s="70"/>
      <c r="Q230" s="70"/>
      <c r="Z230" s="205"/>
      <c r="AN230" s="37"/>
    </row>
    <row r="231" spans="2:40">
      <c r="B231" s="1278" t="s">
        <v>983</v>
      </c>
      <c r="C231" s="1278"/>
      <c r="D231" s="1278"/>
      <c r="E231" s="1277" t="s">
        <v>986</v>
      </c>
      <c r="F231" s="1277"/>
      <c r="G231" s="1277"/>
      <c r="H231" s="1277"/>
      <c r="I231" s="1277"/>
      <c r="J231" s="1277"/>
      <c r="K231" s="1277"/>
      <c r="L231" s="70"/>
      <c r="M231" s="70"/>
      <c r="N231" s="70"/>
      <c r="O231" s="70"/>
      <c r="P231" s="70"/>
      <c r="Q231" s="70"/>
      <c r="Z231" s="205"/>
      <c r="AN231" s="37"/>
    </row>
    <row r="232" spans="2:40">
      <c r="B232" s="1278" t="s">
        <v>983</v>
      </c>
      <c r="C232" s="1278"/>
      <c r="D232" s="1278"/>
      <c r="E232" s="1277" t="s">
        <v>987</v>
      </c>
      <c r="F232" s="1277"/>
      <c r="G232" s="1277"/>
      <c r="H232" s="1277"/>
      <c r="I232" s="1277"/>
      <c r="J232" s="1277"/>
      <c r="K232" s="1277"/>
      <c r="L232" s="70"/>
      <c r="M232" s="70"/>
      <c r="N232" s="70"/>
      <c r="O232" s="70"/>
      <c r="P232" s="70"/>
      <c r="Q232" s="70"/>
      <c r="Z232" s="205"/>
      <c r="AN232" s="37"/>
    </row>
    <row r="233" spans="2:40">
      <c r="B233" s="1278" t="s">
        <v>983</v>
      </c>
      <c r="C233" s="1278"/>
      <c r="D233" s="1278"/>
      <c r="E233" s="1277" t="s">
        <v>988</v>
      </c>
      <c r="F233" s="1277"/>
      <c r="G233" s="1277"/>
      <c r="H233" s="1277"/>
      <c r="I233" s="1277"/>
      <c r="J233" s="1277"/>
      <c r="K233" s="1277"/>
      <c r="L233" s="70"/>
      <c r="M233" s="70"/>
      <c r="N233" s="70"/>
      <c r="O233" s="70"/>
      <c r="P233" s="70"/>
      <c r="Q233" s="70"/>
      <c r="Z233" s="205"/>
      <c r="AN233" s="37"/>
    </row>
    <row r="234" spans="2:40">
      <c r="B234" s="1278" t="s">
        <v>983</v>
      </c>
      <c r="C234" s="1278"/>
      <c r="D234" s="1278"/>
      <c r="E234" s="1277" t="s">
        <v>989</v>
      </c>
      <c r="F234" s="1277"/>
      <c r="G234" s="1277"/>
      <c r="H234" s="1277"/>
      <c r="I234" s="1277"/>
      <c r="J234" s="1277"/>
      <c r="K234" s="1277"/>
      <c r="L234" s="70"/>
      <c r="M234" s="70"/>
      <c r="N234" s="70"/>
      <c r="O234" s="70"/>
      <c r="P234" s="70"/>
      <c r="Q234" s="70"/>
      <c r="Z234" s="205"/>
      <c r="AN234" s="37"/>
    </row>
    <row r="235" spans="2:40">
      <c r="B235" s="1278" t="s">
        <v>983</v>
      </c>
      <c r="C235" s="1278"/>
      <c r="D235" s="1278"/>
      <c r="E235" s="1277" t="s">
        <v>990</v>
      </c>
      <c r="F235" s="1277"/>
      <c r="G235" s="1277"/>
      <c r="H235" s="1277"/>
      <c r="I235" s="1277"/>
      <c r="J235" s="1277"/>
      <c r="K235" s="1277"/>
      <c r="L235" s="70"/>
      <c r="M235" s="70"/>
      <c r="N235" s="70"/>
      <c r="O235" s="70"/>
      <c r="P235" s="70"/>
      <c r="Q235" s="70"/>
      <c r="Z235" s="205"/>
      <c r="AN235" s="37"/>
    </row>
    <row r="236" spans="2:40">
      <c r="B236" s="1278" t="s">
        <v>983</v>
      </c>
      <c r="C236" s="1278"/>
      <c r="D236" s="1278"/>
      <c r="E236" s="1277" t="s">
        <v>991</v>
      </c>
      <c r="F236" s="1277"/>
      <c r="G236" s="1277"/>
      <c r="H236" s="1277"/>
      <c r="I236" s="1277"/>
      <c r="J236" s="1277"/>
      <c r="K236" s="1277"/>
      <c r="L236" s="70"/>
      <c r="M236" s="70"/>
      <c r="N236" s="70"/>
      <c r="O236" s="70"/>
      <c r="P236" s="70"/>
      <c r="Q236" s="70"/>
      <c r="Z236" s="205"/>
      <c r="AN236" s="37"/>
    </row>
    <row r="237" spans="2:40">
      <c r="B237" s="1278" t="s">
        <v>983</v>
      </c>
      <c r="C237" s="1278"/>
      <c r="D237" s="1278"/>
      <c r="E237" s="1277" t="s">
        <v>992</v>
      </c>
      <c r="F237" s="1277"/>
      <c r="G237" s="1277"/>
      <c r="H237" s="1277"/>
      <c r="I237" s="1277"/>
      <c r="J237" s="1277"/>
      <c r="K237" s="1277"/>
      <c r="L237" s="70"/>
      <c r="M237" s="70"/>
      <c r="N237" s="70"/>
      <c r="O237" s="70"/>
      <c r="P237" s="70"/>
      <c r="Q237" s="70"/>
      <c r="Z237" s="205"/>
      <c r="AN237" s="37"/>
    </row>
    <row r="238" spans="2:40">
      <c r="B238" s="1278" t="s">
        <v>983</v>
      </c>
      <c r="C238" s="1278"/>
      <c r="D238" s="1278"/>
      <c r="E238" s="1277" t="s">
        <v>993</v>
      </c>
      <c r="F238" s="1277"/>
      <c r="G238" s="1277"/>
      <c r="H238" s="1277"/>
      <c r="I238" s="1277"/>
      <c r="J238" s="1277"/>
      <c r="K238" s="1277"/>
      <c r="L238" s="70"/>
      <c r="M238" s="70"/>
      <c r="N238" s="70"/>
      <c r="O238" s="70"/>
      <c r="P238" s="70"/>
      <c r="Q238" s="70"/>
      <c r="Z238" s="205"/>
      <c r="AN238" s="37"/>
    </row>
    <row r="239" spans="2:40">
      <c r="B239" s="1278" t="s">
        <v>983</v>
      </c>
      <c r="C239" s="1278"/>
      <c r="D239" s="1278"/>
      <c r="E239" s="1277" t="s">
        <v>994</v>
      </c>
      <c r="F239" s="1277"/>
      <c r="G239" s="1277"/>
      <c r="H239" s="1277"/>
      <c r="I239" s="1277"/>
      <c r="J239" s="1277"/>
      <c r="K239" s="1277"/>
      <c r="L239" s="70"/>
      <c r="M239" s="70"/>
      <c r="N239" s="70"/>
      <c r="O239" s="70"/>
      <c r="P239" s="70"/>
      <c r="Q239" s="70"/>
      <c r="Z239" s="205"/>
      <c r="AN239" s="37"/>
    </row>
    <row r="240" spans="2:40">
      <c r="B240" s="1278" t="s">
        <v>983</v>
      </c>
      <c r="C240" s="1278"/>
      <c r="D240" s="1278"/>
      <c r="E240" s="1277" t="s">
        <v>995</v>
      </c>
      <c r="F240" s="1277"/>
      <c r="G240" s="1277"/>
      <c r="H240" s="1277"/>
      <c r="I240" s="1277"/>
      <c r="J240" s="1277"/>
      <c r="K240" s="1277"/>
      <c r="L240" s="70"/>
      <c r="M240" s="70"/>
      <c r="N240" s="70"/>
      <c r="O240" s="70"/>
      <c r="P240" s="70"/>
      <c r="Q240" s="70"/>
      <c r="Z240" s="205"/>
      <c r="AN240" s="37"/>
    </row>
    <row r="241" spans="2:40">
      <c r="B241" s="1278" t="s">
        <v>983</v>
      </c>
      <c r="C241" s="1278"/>
      <c r="D241" s="1278"/>
      <c r="E241" s="1277" t="s">
        <v>996</v>
      </c>
      <c r="F241" s="1277"/>
      <c r="G241" s="1277"/>
      <c r="H241" s="1277"/>
      <c r="I241" s="1277"/>
      <c r="J241" s="1277"/>
      <c r="K241" s="1277"/>
      <c r="L241" s="70"/>
      <c r="M241" s="70"/>
      <c r="N241" s="70"/>
      <c r="O241" s="70"/>
      <c r="P241" s="70"/>
      <c r="Q241" s="70"/>
      <c r="Z241" s="205"/>
      <c r="AN241" s="37"/>
    </row>
    <row r="242" spans="2:40">
      <c r="B242" s="1278" t="s">
        <v>983</v>
      </c>
      <c r="C242" s="1278"/>
      <c r="D242" s="1278"/>
      <c r="E242" s="1277" t="s">
        <v>997</v>
      </c>
      <c r="F242" s="1277"/>
      <c r="G242" s="1277"/>
      <c r="H242" s="1277"/>
      <c r="I242" s="1277"/>
      <c r="J242" s="1277"/>
      <c r="K242" s="1277"/>
      <c r="L242" s="70"/>
      <c r="M242" s="70"/>
      <c r="N242" s="70"/>
      <c r="O242" s="70"/>
      <c r="P242" s="70"/>
      <c r="Q242" s="70"/>
      <c r="Z242" s="205"/>
      <c r="AN242" s="37"/>
    </row>
    <row r="243" spans="2:40">
      <c r="B243" s="1278" t="s">
        <v>983</v>
      </c>
      <c r="C243" s="1278"/>
      <c r="D243" s="1278"/>
      <c r="E243" s="1277" t="s">
        <v>998</v>
      </c>
      <c r="F243" s="1277"/>
      <c r="G243" s="1277"/>
      <c r="H243" s="1277"/>
      <c r="I243" s="1277"/>
      <c r="J243" s="1277"/>
      <c r="K243" s="1277"/>
      <c r="L243" s="70"/>
      <c r="M243" s="70"/>
      <c r="N243" s="70"/>
      <c r="O243" s="70"/>
      <c r="P243" s="70"/>
      <c r="Q243" s="70"/>
      <c r="Z243" s="205"/>
      <c r="AN243" s="37"/>
    </row>
    <row r="244" spans="2:40">
      <c r="B244" s="1278" t="s">
        <v>983</v>
      </c>
      <c r="C244" s="1278"/>
      <c r="D244" s="1278"/>
      <c r="E244" s="1277" t="s">
        <v>999</v>
      </c>
      <c r="F244" s="1277"/>
      <c r="G244" s="1277"/>
      <c r="H244" s="1277"/>
      <c r="I244" s="1277"/>
      <c r="J244" s="1277"/>
      <c r="K244" s="1277"/>
      <c r="L244" s="70"/>
      <c r="M244" s="70"/>
      <c r="N244" s="70"/>
      <c r="O244" s="70"/>
      <c r="P244" s="70"/>
      <c r="Q244" s="70"/>
      <c r="Z244" s="205"/>
      <c r="AN244" s="37"/>
    </row>
    <row r="245" spans="2:40">
      <c r="B245" s="1278" t="s">
        <v>983</v>
      </c>
      <c r="C245" s="1278"/>
      <c r="D245" s="1278"/>
      <c r="E245" s="1277" t="s">
        <v>1000</v>
      </c>
      <c r="F245" s="1277"/>
      <c r="G245" s="1277"/>
      <c r="H245" s="1277"/>
      <c r="I245" s="1277"/>
      <c r="J245" s="1277"/>
      <c r="K245" s="1277"/>
      <c r="L245" s="70"/>
      <c r="M245" s="70"/>
      <c r="N245" s="70"/>
      <c r="O245" s="70"/>
      <c r="P245" s="70"/>
      <c r="Q245" s="70"/>
      <c r="Z245" s="205"/>
      <c r="AN245" s="37"/>
    </row>
    <row r="246" spans="2:40">
      <c r="B246" s="1278" t="s">
        <v>983</v>
      </c>
      <c r="C246" s="1278"/>
      <c r="D246" s="1278"/>
      <c r="E246" s="1277" t="s">
        <v>1001</v>
      </c>
      <c r="F246" s="1277"/>
      <c r="G246" s="1277"/>
      <c r="H246" s="1277"/>
      <c r="I246" s="1277"/>
      <c r="J246" s="1277"/>
      <c r="K246" s="1277"/>
      <c r="L246" s="70"/>
      <c r="M246" s="70"/>
      <c r="N246" s="70"/>
      <c r="O246" s="70"/>
      <c r="P246" s="70"/>
      <c r="Q246" s="70"/>
      <c r="Z246" s="205"/>
      <c r="AN246" s="37"/>
    </row>
    <row r="247" spans="2:40">
      <c r="B247" s="1278" t="s">
        <v>983</v>
      </c>
      <c r="C247" s="1278"/>
      <c r="D247" s="1278"/>
      <c r="E247" s="1277" t="s">
        <v>1002</v>
      </c>
      <c r="F247" s="1277"/>
      <c r="G247" s="1277"/>
      <c r="H247" s="1277"/>
      <c r="I247" s="1277"/>
      <c r="J247" s="1277"/>
      <c r="K247" s="1277"/>
      <c r="L247" s="70"/>
      <c r="M247" s="70"/>
      <c r="N247" s="70"/>
      <c r="O247" s="70"/>
      <c r="P247" s="70"/>
      <c r="Q247" s="70"/>
      <c r="Z247" s="205"/>
      <c r="AN247" s="37"/>
    </row>
    <row r="248" spans="2:40">
      <c r="B248" s="1278" t="s">
        <v>1003</v>
      </c>
      <c r="C248" s="1278"/>
      <c r="D248" s="1278"/>
      <c r="E248" s="1277" t="s">
        <v>1004</v>
      </c>
      <c r="F248" s="1277"/>
      <c r="G248" s="1277"/>
      <c r="H248" s="1277"/>
      <c r="I248" s="1277"/>
      <c r="J248" s="1277"/>
      <c r="K248" s="1277"/>
      <c r="L248" s="70"/>
      <c r="M248" s="70"/>
      <c r="N248" s="70"/>
      <c r="O248" s="70"/>
      <c r="P248" s="70"/>
      <c r="Q248" s="70"/>
      <c r="Z248" s="205"/>
      <c r="AN248" s="37"/>
    </row>
    <row r="249" spans="2:40">
      <c r="B249" s="1278" t="s">
        <v>1003</v>
      </c>
      <c r="C249" s="1278"/>
      <c r="D249" s="1278"/>
      <c r="E249" s="1277" t="s">
        <v>1005</v>
      </c>
      <c r="F249" s="1277"/>
      <c r="G249" s="1277"/>
      <c r="H249" s="1277"/>
      <c r="I249" s="1277"/>
      <c r="J249" s="1277"/>
      <c r="K249" s="1277"/>
      <c r="L249" s="70"/>
      <c r="M249" s="70"/>
      <c r="N249" s="70"/>
      <c r="O249" s="70"/>
      <c r="P249" s="70"/>
      <c r="Q249" s="70"/>
      <c r="Z249" s="205"/>
      <c r="AN249" s="37"/>
    </row>
    <row r="250" spans="2:40">
      <c r="B250" s="1278" t="s">
        <v>1003</v>
      </c>
      <c r="C250" s="1278"/>
      <c r="D250" s="1278"/>
      <c r="E250" s="1277" t="s">
        <v>1006</v>
      </c>
      <c r="F250" s="1277"/>
      <c r="G250" s="1277"/>
      <c r="H250" s="1277"/>
      <c r="I250" s="1277"/>
      <c r="J250" s="1277"/>
      <c r="K250" s="1277"/>
      <c r="L250" s="70"/>
      <c r="M250" s="70"/>
      <c r="N250" s="70"/>
      <c r="O250" s="70"/>
      <c r="P250" s="70"/>
      <c r="Q250" s="70"/>
      <c r="Z250" s="205"/>
      <c r="AN250" s="37"/>
    </row>
    <row r="251" spans="2:40">
      <c r="B251" s="1278" t="s">
        <v>1003</v>
      </c>
      <c r="C251" s="1278"/>
      <c r="D251" s="1278"/>
      <c r="E251" s="1277" t="s">
        <v>1007</v>
      </c>
      <c r="F251" s="1277"/>
      <c r="G251" s="1277"/>
      <c r="H251" s="1277"/>
      <c r="I251" s="1277"/>
      <c r="J251" s="1277"/>
      <c r="K251" s="1277"/>
      <c r="L251" s="70"/>
      <c r="M251" s="70"/>
      <c r="N251" s="70"/>
      <c r="O251" s="70"/>
      <c r="P251" s="70"/>
      <c r="Q251" s="70"/>
      <c r="Z251" s="205"/>
      <c r="AN251" s="37"/>
    </row>
    <row r="252" spans="2:40">
      <c r="B252" s="1278" t="s">
        <v>1003</v>
      </c>
      <c r="C252" s="1278"/>
      <c r="D252" s="1278"/>
      <c r="E252" s="1277" t="s">
        <v>1008</v>
      </c>
      <c r="F252" s="1277"/>
      <c r="G252" s="1277"/>
      <c r="H252" s="1277"/>
      <c r="I252" s="1277"/>
      <c r="J252" s="1277"/>
      <c r="K252" s="1277"/>
      <c r="L252" s="70"/>
      <c r="M252" s="70"/>
      <c r="N252" s="70"/>
      <c r="O252" s="70"/>
      <c r="P252" s="70"/>
      <c r="Q252" s="70"/>
      <c r="Z252" s="205"/>
      <c r="AN252" s="37"/>
    </row>
    <row r="253" spans="2:40">
      <c r="B253" s="1278" t="s">
        <v>1003</v>
      </c>
      <c r="C253" s="1278"/>
      <c r="D253" s="1278"/>
      <c r="E253" s="1277" t="s">
        <v>1009</v>
      </c>
      <c r="F253" s="1277"/>
      <c r="G253" s="1277"/>
      <c r="H253" s="1277"/>
      <c r="I253" s="1277"/>
      <c r="J253" s="1277"/>
      <c r="K253" s="1277"/>
      <c r="L253" s="70"/>
      <c r="M253" s="70"/>
      <c r="N253" s="70"/>
      <c r="O253" s="70"/>
      <c r="P253" s="70"/>
      <c r="Q253" s="70"/>
      <c r="Z253" s="205"/>
      <c r="AN253" s="37"/>
    </row>
    <row r="254" spans="2:40">
      <c r="B254" s="1278" t="s">
        <v>1003</v>
      </c>
      <c r="C254" s="1278"/>
      <c r="D254" s="1278"/>
      <c r="E254" s="1277" t="s">
        <v>1010</v>
      </c>
      <c r="F254" s="1277"/>
      <c r="G254" s="1277"/>
      <c r="H254" s="1277"/>
      <c r="I254" s="1277"/>
      <c r="J254" s="1277"/>
      <c r="K254" s="1277"/>
      <c r="L254" s="70"/>
      <c r="M254" s="70"/>
      <c r="N254" s="70"/>
      <c r="O254" s="70"/>
      <c r="P254" s="70"/>
      <c r="Q254" s="70"/>
      <c r="Z254" s="205"/>
      <c r="AN254" s="37"/>
    </row>
    <row r="255" spans="2:40">
      <c r="B255" s="1278" t="s">
        <v>1003</v>
      </c>
      <c r="C255" s="1278"/>
      <c r="D255" s="1278"/>
      <c r="E255" s="1277" t="s">
        <v>1011</v>
      </c>
      <c r="F255" s="1277"/>
      <c r="G255" s="1277"/>
      <c r="H255" s="1277"/>
      <c r="I255" s="1277"/>
      <c r="J255" s="1277"/>
      <c r="K255" s="1277"/>
      <c r="L255" s="70"/>
      <c r="M255" s="70"/>
      <c r="N255" s="70"/>
      <c r="O255" s="70"/>
      <c r="P255" s="70"/>
      <c r="Q255" s="70"/>
      <c r="Z255" s="205"/>
      <c r="AN255" s="37"/>
    </row>
    <row r="256" spans="2:40">
      <c r="B256" s="1278" t="s">
        <v>1003</v>
      </c>
      <c r="C256" s="1278"/>
      <c r="D256" s="1278"/>
      <c r="E256" s="1277" t="s">
        <v>1012</v>
      </c>
      <c r="F256" s="1277"/>
      <c r="G256" s="1277"/>
      <c r="H256" s="1277"/>
      <c r="I256" s="1277"/>
      <c r="J256" s="1277"/>
      <c r="K256" s="1277"/>
      <c r="L256" s="70"/>
      <c r="M256" s="70"/>
      <c r="N256" s="70"/>
      <c r="O256" s="70"/>
      <c r="P256" s="70"/>
      <c r="Q256" s="70"/>
      <c r="Z256" s="205"/>
      <c r="AN256" s="37"/>
    </row>
    <row r="257" spans="2:40">
      <c r="B257" s="1278" t="s">
        <v>1003</v>
      </c>
      <c r="C257" s="1278"/>
      <c r="D257" s="1278"/>
      <c r="E257" s="1277" t="s">
        <v>1013</v>
      </c>
      <c r="F257" s="1277"/>
      <c r="G257" s="1277"/>
      <c r="H257" s="1277"/>
      <c r="I257" s="1277"/>
      <c r="J257" s="1277"/>
      <c r="K257" s="1277"/>
      <c r="L257" s="70"/>
      <c r="M257" s="70"/>
      <c r="N257" s="70"/>
      <c r="O257" s="70"/>
      <c r="P257" s="70"/>
      <c r="Q257" s="70"/>
      <c r="Z257" s="205"/>
      <c r="AN257" s="37"/>
    </row>
    <row r="258" spans="2:40">
      <c r="B258" s="1278" t="s">
        <v>1014</v>
      </c>
      <c r="C258" s="1278"/>
      <c r="D258" s="1278"/>
      <c r="E258" s="1277" t="s">
        <v>1015</v>
      </c>
      <c r="F258" s="1277"/>
      <c r="G258" s="1277"/>
      <c r="H258" s="1277"/>
      <c r="I258" s="1277"/>
      <c r="J258" s="1277"/>
      <c r="K258" s="1277"/>
      <c r="L258" s="70"/>
      <c r="M258" s="70"/>
      <c r="N258" s="70"/>
      <c r="O258" s="70"/>
      <c r="P258" s="70"/>
      <c r="Q258" s="70"/>
      <c r="Z258" s="205"/>
      <c r="AN258" s="37"/>
    </row>
    <row r="259" spans="2:40">
      <c r="B259" s="1278" t="s">
        <v>1016</v>
      </c>
      <c r="C259" s="1278"/>
      <c r="D259" s="1278"/>
      <c r="E259" s="1277" t="s">
        <v>1017</v>
      </c>
      <c r="F259" s="1277"/>
      <c r="G259" s="1277"/>
      <c r="H259" s="1277"/>
      <c r="I259" s="1277"/>
      <c r="J259" s="1277"/>
      <c r="K259" s="1277"/>
      <c r="L259" s="70"/>
      <c r="M259" s="70"/>
      <c r="N259" s="70"/>
      <c r="O259" s="70"/>
      <c r="P259" s="70"/>
      <c r="Q259" s="70"/>
      <c r="Z259" s="205"/>
      <c r="AN259" s="37"/>
    </row>
    <row r="260" spans="2:40">
      <c r="B260" s="1278" t="s">
        <v>1016</v>
      </c>
      <c r="C260" s="1278"/>
      <c r="D260" s="1278"/>
      <c r="E260" s="1277" t="s">
        <v>1018</v>
      </c>
      <c r="F260" s="1277"/>
      <c r="G260" s="1277"/>
      <c r="H260" s="1277"/>
      <c r="I260" s="1277"/>
      <c r="J260" s="1277"/>
      <c r="K260" s="1277"/>
      <c r="L260" s="70"/>
      <c r="M260" s="70"/>
      <c r="N260" s="70"/>
      <c r="O260" s="70"/>
      <c r="P260" s="70"/>
      <c r="Q260" s="70"/>
      <c r="Z260" s="205"/>
      <c r="AN260" s="37"/>
    </row>
    <row r="261" spans="2:40">
      <c r="B261" s="1278" t="s">
        <v>1016</v>
      </c>
      <c r="C261" s="1278"/>
      <c r="D261" s="1278"/>
      <c r="E261" s="1277" t="s">
        <v>1019</v>
      </c>
      <c r="F261" s="1277"/>
      <c r="G261" s="1277"/>
      <c r="H261" s="1277"/>
      <c r="I261" s="1277"/>
      <c r="J261" s="1277"/>
      <c r="K261" s="1277"/>
      <c r="L261" s="70"/>
      <c r="M261" s="70"/>
      <c r="N261" s="70"/>
      <c r="O261" s="70"/>
      <c r="P261" s="70"/>
      <c r="Q261" s="70"/>
      <c r="Z261" s="205"/>
      <c r="AN261" s="37"/>
    </row>
    <row r="262" spans="2:40">
      <c r="B262" s="1278" t="s">
        <v>1016</v>
      </c>
      <c r="C262" s="1278"/>
      <c r="D262" s="1278"/>
      <c r="E262" s="1277" t="s">
        <v>1020</v>
      </c>
      <c r="F262" s="1277"/>
      <c r="G262" s="1277"/>
      <c r="H262" s="1277"/>
      <c r="I262" s="1277"/>
      <c r="J262" s="1277"/>
      <c r="K262" s="1277"/>
      <c r="L262" s="70"/>
      <c r="M262" s="70"/>
      <c r="N262" s="70"/>
      <c r="O262" s="70"/>
      <c r="P262" s="70"/>
      <c r="Q262" s="70"/>
      <c r="Z262" s="205"/>
      <c r="AN262" s="37"/>
    </row>
    <row r="263" spans="2:40">
      <c r="B263" s="1278" t="s">
        <v>1016</v>
      </c>
      <c r="C263" s="1278"/>
      <c r="D263" s="1278"/>
      <c r="E263" s="1277" t="s">
        <v>1021</v>
      </c>
      <c r="F263" s="1277"/>
      <c r="G263" s="1277"/>
      <c r="H263" s="1277"/>
      <c r="I263" s="1277"/>
      <c r="J263" s="1277"/>
      <c r="K263" s="1277"/>
      <c r="L263" s="70"/>
      <c r="M263" s="70"/>
      <c r="N263" s="70"/>
      <c r="O263" s="70"/>
      <c r="P263" s="70"/>
      <c r="Q263" s="70"/>
      <c r="Z263" s="205"/>
      <c r="AN263" s="37"/>
    </row>
    <row r="264" spans="2:40">
      <c r="B264" s="1278" t="s">
        <v>1016</v>
      </c>
      <c r="C264" s="1278"/>
      <c r="D264" s="1278"/>
      <c r="E264" s="1277" t="s">
        <v>1022</v>
      </c>
      <c r="F264" s="1277"/>
      <c r="G264" s="1277"/>
      <c r="H264" s="1277"/>
      <c r="I264" s="1277"/>
      <c r="J264" s="1277"/>
      <c r="K264" s="1277"/>
      <c r="L264" s="70"/>
      <c r="M264" s="70"/>
      <c r="N264" s="70"/>
      <c r="O264" s="70"/>
      <c r="P264" s="70"/>
      <c r="Q264" s="70"/>
      <c r="Z264" s="205"/>
      <c r="AN264" s="37"/>
    </row>
    <row r="265" spans="2:40">
      <c r="B265" s="1278" t="s">
        <v>1023</v>
      </c>
      <c r="C265" s="1278"/>
      <c r="D265" s="1278"/>
      <c r="E265" s="1277" t="s">
        <v>1024</v>
      </c>
      <c r="F265" s="1277"/>
      <c r="G265" s="1277"/>
      <c r="H265" s="1277"/>
      <c r="I265" s="1277"/>
      <c r="J265" s="1277"/>
      <c r="K265" s="1277"/>
      <c r="L265" s="70"/>
      <c r="M265" s="70"/>
      <c r="N265" s="70"/>
      <c r="O265" s="70"/>
      <c r="P265" s="70"/>
      <c r="Q265" s="70"/>
      <c r="Z265" s="205"/>
      <c r="AN265" s="37"/>
    </row>
    <row r="266" spans="2:40">
      <c r="B266" s="1278" t="s">
        <v>1025</v>
      </c>
      <c r="C266" s="1278"/>
      <c r="D266" s="1278"/>
      <c r="E266" s="1277" t="s">
        <v>1026</v>
      </c>
      <c r="F266" s="1277"/>
      <c r="G266" s="1277"/>
      <c r="H266" s="1277"/>
      <c r="I266" s="1277"/>
      <c r="J266" s="1277"/>
      <c r="K266" s="1277"/>
      <c r="L266" s="70"/>
      <c r="M266" s="70"/>
      <c r="N266" s="70"/>
      <c r="O266" s="70"/>
      <c r="P266" s="70"/>
      <c r="Q266" s="70"/>
      <c r="Z266" s="205"/>
      <c r="AN266" s="37"/>
    </row>
    <row r="267" spans="2:40">
      <c r="B267" s="1278" t="s">
        <v>1025</v>
      </c>
      <c r="C267" s="1278"/>
      <c r="D267" s="1278"/>
      <c r="E267" s="1277" t="s">
        <v>1027</v>
      </c>
      <c r="F267" s="1277"/>
      <c r="G267" s="1277"/>
      <c r="H267" s="1277"/>
      <c r="I267" s="1277"/>
      <c r="J267" s="1277"/>
      <c r="K267" s="1277"/>
      <c r="L267" s="70"/>
      <c r="M267" s="70"/>
      <c r="N267" s="70"/>
      <c r="O267" s="70"/>
      <c r="P267" s="70"/>
      <c r="Q267" s="70"/>
      <c r="Z267" s="205"/>
      <c r="AN267" s="37"/>
    </row>
    <row r="268" spans="2:40">
      <c r="B268" s="1278" t="s">
        <v>1025</v>
      </c>
      <c r="C268" s="1278"/>
      <c r="D268" s="1278"/>
      <c r="E268" s="1277" t="s">
        <v>1028</v>
      </c>
      <c r="F268" s="1277"/>
      <c r="G268" s="1277"/>
      <c r="H268" s="1277"/>
      <c r="I268" s="1277"/>
      <c r="J268" s="1277"/>
      <c r="K268" s="1277"/>
      <c r="L268" s="70"/>
      <c r="M268" s="70"/>
      <c r="N268" s="70"/>
      <c r="O268" s="70"/>
      <c r="P268" s="70"/>
      <c r="Q268" s="70"/>
      <c r="Z268" s="205"/>
      <c r="AN268" s="37"/>
    </row>
    <row r="269" spans="2:40">
      <c r="B269" s="1278" t="s">
        <v>1025</v>
      </c>
      <c r="C269" s="1278"/>
      <c r="D269" s="1278"/>
      <c r="E269" s="1277" t="s">
        <v>1029</v>
      </c>
      <c r="F269" s="1277"/>
      <c r="G269" s="1277"/>
      <c r="H269" s="1277"/>
      <c r="I269" s="1277"/>
      <c r="J269" s="1277"/>
      <c r="K269" s="1277"/>
      <c r="L269" s="70"/>
      <c r="M269" s="70"/>
      <c r="N269" s="70"/>
      <c r="O269" s="70"/>
      <c r="P269" s="70"/>
      <c r="Q269" s="70"/>
      <c r="Z269" s="205"/>
      <c r="AN269" s="37"/>
    </row>
    <row r="270" spans="2:40">
      <c r="B270" s="1278" t="s">
        <v>1025</v>
      </c>
      <c r="C270" s="1278"/>
      <c r="D270" s="1278"/>
      <c r="E270" s="1277" t="s">
        <v>1030</v>
      </c>
      <c r="F270" s="1277"/>
      <c r="G270" s="1277"/>
      <c r="H270" s="1277"/>
      <c r="I270" s="1277"/>
      <c r="J270" s="1277"/>
      <c r="K270" s="1277"/>
      <c r="L270" s="70"/>
      <c r="M270" s="70"/>
      <c r="N270" s="70"/>
      <c r="O270" s="70"/>
      <c r="P270" s="70"/>
      <c r="Q270" s="70"/>
      <c r="Z270" s="205"/>
      <c r="AN270" s="37"/>
    </row>
    <row r="271" spans="2:40">
      <c r="B271" s="1278" t="s">
        <v>1025</v>
      </c>
      <c r="C271" s="1278"/>
      <c r="D271" s="1278"/>
      <c r="E271" s="1277" t="s">
        <v>1031</v>
      </c>
      <c r="F271" s="1277"/>
      <c r="G271" s="1277"/>
      <c r="H271" s="1277"/>
      <c r="I271" s="1277"/>
      <c r="J271" s="1277"/>
      <c r="K271" s="1277"/>
      <c r="L271" s="70"/>
      <c r="M271" s="70"/>
      <c r="N271" s="70"/>
      <c r="O271" s="70"/>
      <c r="P271" s="70"/>
      <c r="Q271" s="70"/>
      <c r="Z271" s="205"/>
      <c r="AN271" s="37"/>
    </row>
    <row r="272" spans="2:40">
      <c r="B272" s="1278" t="s">
        <v>1032</v>
      </c>
      <c r="C272" s="1278"/>
      <c r="D272" s="1278"/>
      <c r="E272" s="1277" t="s">
        <v>1033</v>
      </c>
      <c r="F272" s="1277"/>
      <c r="G272" s="1277"/>
      <c r="H272" s="1277"/>
      <c r="I272" s="1277"/>
      <c r="J272" s="1277"/>
      <c r="K272" s="1277"/>
      <c r="L272" s="70"/>
      <c r="M272" s="70"/>
      <c r="N272" s="70"/>
      <c r="O272" s="70"/>
      <c r="P272" s="70"/>
      <c r="Q272" s="70"/>
      <c r="Z272" s="205"/>
      <c r="AN272" s="37"/>
    </row>
    <row r="273" spans="2:40">
      <c r="B273" s="1278" t="s">
        <v>1032</v>
      </c>
      <c r="C273" s="1278"/>
      <c r="D273" s="1278"/>
      <c r="E273" s="1277" t="s">
        <v>1034</v>
      </c>
      <c r="F273" s="1277"/>
      <c r="G273" s="1277"/>
      <c r="H273" s="1277"/>
      <c r="I273" s="1277"/>
      <c r="J273" s="1277"/>
      <c r="K273" s="1277"/>
      <c r="L273" s="70"/>
      <c r="M273" s="70"/>
      <c r="N273" s="70"/>
      <c r="O273" s="70"/>
      <c r="P273" s="70"/>
      <c r="Q273" s="70"/>
      <c r="Z273" s="205"/>
      <c r="AN273" s="37"/>
    </row>
    <row r="274" spans="2:40">
      <c r="B274" s="1278" t="s">
        <v>1032</v>
      </c>
      <c r="C274" s="1278"/>
      <c r="D274" s="1278"/>
      <c r="E274" s="1277" t="s">
        <v>1035</v>
      </c>
      <c r="F274" s="1277"/>
      <c r="G274" s="1277"/>
      <c r="H274" s="1277"/>
      <c r="I274" s="1277"/>
      <c r="J274" s="1277"/>
      <c r="K274" s="1277"/>
      <c r="L274" s="70"/>
      <c r="M274" s="70"/>
      <c r="N274" s="70"/>
      <c r="O274" s="70"/>
      <c r="P274" s="70"/>
      <c r="Q274" s="70"/>
      <c r="Z274" s="205"/>
      <c r="AN274" s="37"/>
    </row>
    <row r="275" spans="2:40">
      <c r="B275" s="1278" t="s">
        <v>1032</v>
      </c>
      <c r="C275" s="1278"/>
      <c r="D275" s="1278"/>
      <c r="E275" s="1277" t="s">
        <v>1036</v>
      </c>
      <c r="F275" s="1277"/>
      <c r="G275" s="1277"/>
      <c r="H275" s="1277"/>
      <c r="I275" s="1277"/>
      <c r="J275" s="1277"/>
      <c r="K275" s="1277"/>
      <c r="L275" s="70"/>
      <c r="M275" s="70"/>
      <c r="N275" s="70"/>
      <c r="O275" s="70"/>
      <c r="P275" s="70"/>
      <c r="Q275" s="70"/>
      <c r="Z275" s="205"/>
      <c r="AN275" s="37"/>
    </row>
    <row r="276" spans="2:40">
      <c r="B276" s="1278" t="s">
        <v>1032</v>
      </c>
      <c r="C276" s="1278"/>
      <c r="D276" s="1278"/>
      <c r="E276" s="1277" t="s">
        <v>1037</v>
      </c>
      <c r="F276" s="1277"/>
      <c r="G276" s="1277"/>
      <c r="H276" s="1277"/>
      <c r="I276" s="1277"/>
      <c r="J276" s="1277"/>
      <c r="K276" s="1277"/>
      <c r="L276" s="70"/>
      <c r="M276" s="70"/>
      <c r="N276" s="70"/>
      <c r="O276" s="70"/>
      <c r="P276" s="70"/>
      <c r="Q276" s="70"/>
      <c r="Z276" s="205"/>
      <c r="AN276" s="37"/>
    </row>
    <row r="277" spans="2:40">
      <c r="B277" s="1278" t="s">
        <v>1032</v>
      </c>
      <c r="C277" s="1278"/>
      <c r="D277" s="1278"/>
      <c r="E277" s="1277" t="s">
        <v>1038</v>
      </c>
      <c r="F277" s="1277"/>
      <c r="G277" s="1277"/>
      <c r="H277" s="1277"/>
      <c r="I277" s="1277"/>
      <c r="J277" s="1277"/>
      <c r="K277" s="1277"/>
      <c r="L277" s="70"/>
      <c r="M277" s="70"/>
      <c r="N277" s="70"/>
      <c r="O277" s="70"/>
      <c r="P277" s="70"/>
      <c r="Q277" s="70"/>
      <c r="Z277" s="205"/>
      <c r="AN277" s="37"/>
    </row>
    <row r="278" spans="2:40">
      <c r="B278" s="1278" t="s">
        <v>1032</v>
      </c>
      <c r="C278" s="1278"/>
      <c r="D278" s="1278"/>
      <c r="E278" s="1277" t="s">
        <v>1039</v>
      </c>
      <c r="F278" s="1277"/>
      <c r="G278" s="1277"/>
      <c r="H278" s="1277"/>
      <c r="I278" s="1277"/>
      <c r="J278" s="1277"/>
      <c r="K278" s="1277"/>
      <c r="L278" s="70"/>
      <c r="M278" s="70"/>
      <c r="N278" s="70"/>
      <c r="O278" s="70"/>
      <c r="P278" s="70"/>
      <c r="Q278" s="70"/>
      <c r="Z278" s="205"/>
      <c r="AN278" s="37"/>
    </row>
    <row r="279" spans="2:40">
      <c r="B279" s="1278" t="s">
        <v>1032</v>
      </c>
      <c r="C279" s="1278"/>
      <c r="D279" s="1278"/>
      <c r="E279" s="1277" t="s">
        <v>1040</v>
      </c>
      <c r="F279" s="1277"/>
      <c r="G279" s="1277"/>
      <c r="H279" s="1277"/>
      <c r="I279" s="1277"/>
      <c r="J279" s="1277"/>
      <c r="K279" s="1277"/>
      <c r="L279" s="70"/>
      <c r="M279" s="70"/>
      <c r="N279" s="70"/>
      <c r="O279" s="70"/>
      <c r="P279" s="70"/>
      <c r="Q279" s="70"/>
      <c r="Z279" s="205"/>
      <c r="AN279" s="37"/>
    </row>
    <row r="280" spans="2:40">
      <c r="B280" s="1278" t="s">
        <v>1032</v>
      </c>
      <c r="C280" s="1278"/>
      <c r="D280" s="1278"/>
      <c r="E280" s="1277" t="s">
        <v>1041</v>
      </c>
      <c r="F280" s="1277"/>
      <c r="G280" s="1277"/>
      <c r="H280" s="1277"/>
      <c r="I280" s="1277"/>
      <c r="J280" s="1277"/>
      <c r="K280" s="1277"/>
      <c r="L280" s="70"/>
      <c r="M280" s="70"/>
      <c r="N280" s="70"/>
      <c r="O280" s="70"/>
      <c r="P280" s="70"/>
      <c r="Q280" s="70"/>
      <c r="Z280" s="205"/>
      <c r="AN280" s="37"/>
    </row>
    <row r="281" spans="2:40">
      <c r="B281" s="1278" t="s">
        <v>1032</v>
      </c>
      <c r="C281" s="1278"/>
      <c r="D281" s="1278"/>
      <c r="E281" s="1277" t="s">
        <v>1042</v>
      </c>
      <c r="F281" s="1277"/>
      <c r="G281" s="1277"/>
      <c r="H281" s="1277"/>
      <c r="I281" s="1277"/>
      <c r="J281" s="1277"/>
      <c r="K281" s="1277"/>
      <c r="L281" s="70"/>
      <c r="M281" s="70"/>
      <c r="N281" s="70"/>
      <c r="O281" s="70"/>
      <c r="P281" s="70"/>
      <c r="Q281" s="70"/>
      <c r="Z281" s="205"/>
      <c r="AN281" s="37"/>
    </row>
    <row r="282" spans="2:40">
      <c r="B282" s="1278" t="s">
        <v>1032</v>
      </c>
      <c r="C282" s="1278"/>
      <c r="D282" s="1278"/>
      <c r="E282" s="1277" t="s">
        <v>1043</v>
      </c>
      <c r="F282" s="1277"/>
      <c r="G282" s="1277"/>
      <c r="H282" s="1277"/>
      <c r="I282" s="1277"/>
      <c r="J282" s="1277"/>
      <c r="K282" s="1277"/>
      <c r="L282" s="70"/>
      <c r="M282" s="70"/>
      <c r="N282" s="70"/>
      <c r="O282" s="70"/>
      <c r="P282" s="70"/>
      <c r="Q282" s="70"/>
      <c r="Z282" s="205"/>
      <c r="AN282" s="37"/>
    </row>
    <row r="283" spans="2:40">
      <c r="B283" s="1278" t="s">
        <v>1032</v>
      </c>
      <c r="C283" s="1278"/>
      <c r="D283" s="1278"/>
      <c r="E283" s="1277" t="s">
        <v>1044</v>
      </c>
      <c r="F283" s="1277"/>
      <c r="G283" s="1277"/>
      <c r="H283" s="1277"/>
      <c r="I283" s="1277"/>
      <c r="J283" s="1277"/>
      <c r="K283" s="1277"/>
      <c r="L283" s="70"/>
      <c r="M283" s="70"/>
      <c r="N283" s="70"/>
      <c r="O283" s="70"/>
      <c r="P283" s="70"/>
      <c r="Q283" s="70"/>
      <c r="Z283" s="205"/>
      <c r="AN283" s="37"/>
    </row>
    <row r="284" spans="2:40">
      <c r="B284" s="1278" t="s">
        <v>1032</v>
      </c>
      <c r="C284" s="1278"/>
      <c r="D284" s="1278"/>
      <c r="E284" s="1277" t="s">
        <v>1045</v>
      </c>
      <c r="F284" s="1277"/>
      <c r="G284" s="1277"/>
      <c r="H284" s="1277"/>
      <c r="I284" s="1277"/>
      <c r="J284" s="1277"/>
      <c r="K284" s="1277"/>
      <c r="L284" s="70"/>
      <c r="M284" s="70"/>
      <c r="N284" s="70"/>
      <c r="O284" s="70"/>
      <c r="P284" s="70"/>
      <c r="Q284" s="70"/>
      <c r="Z284" s="205"/>
      <c r="AN284" s="37"/>
    </row>
    <row r="285" spans="2:40">
      <c r="B285" s="1278" t="s">
        <v>1032</v>
      </c>
      <c r="C285" s="1278"/>
      <c r="D285" s="1278"/>
      <c r="E285" s="1277" t="s">
        <v>1046</v>
      </c>
      <c r="F285" s="1277"/>
      <c r="G285" s="1277"/>
      <c r="H285" s="1277"/>
      <c r="I285" s="1277"/>
      <c r="J285" s="1277"/>
      <c r="K285" s="1277"/>
      <c r="L285" s="70"/>
      <c r="M285" s="70"/>
      <c r="N285" s="70"/>
      <c r="O285" s="70"/>
      <c r="P285" s="70"/>
      <c r="Q285" s="70"/>
      <c r="Z285" s="205"/>
      <c r="AN285" s="37"/>
    </row>
    <row r="286" spans="2:40">
      <c r="B286" s="1278" t="s">
        <v>1047</v>
      </c>
      <c r="C286" s="1278"/>
      <c r="D286" s="1278"/>
      <c r="E286" s="1277" t="s">
        <v>1048</v>
      </c>
      <c r="F286" s="1277"/>
      <c r="G286" s="1277"/>
      <c r="H286" s="1277"/>
      <c r="I286" s="1277"/>
      <c r="J286" s="1277"/>
      <c r="K286" s="1277"/>
      <c r="L286" s="70"/>
      <c r="M286" s="70"/>
      <c r="N286" s="70"/>
      <c r="O286" s="70"/>
      <c r="P286" s="70"/>
      <c r="Q286" s="70"/>
      <c r="Z286" s="205"/>
      <c r="AN286" s="37"/>
    </row>
    <row r="287" spans="2:40">
      <c r="B287" s="1278" t="s">
        <v>1049</v>
      </c>
      <c r="C287" s="1278"/>
      <c r="D287" s="1278"/>
      <c r="E287" s="1277" t="s">
        <v>1050</v>
      </c>
      <c r="F287" s="1277"/>
      <c r="G287" s="1277"/>
      <c r="H287" s="1277"/>
      <c r="I287" s="1277"/>
      <c r="J287" s="1277"/>
      <c r="K287" s="1277"/>
      <c r="L287" s="70"/>
      <c r="M287" s="70"/>
      <c r="N287" s="70"/>
      <c r="O287" s="70"/>
      <c r="P287" s="70"/>
      <c r="Q287" s="70"/>
      <c r="Z287" s="205"/>
      <c r="AN287" s="37"/>
    </row>
    <row r="288" spans="2:40">
      <c r="B288" s="1278" t="s">
        <v>1051</v>
      </c>
      <c r="C288" s="1278"/>
      <c r="D288" s="1278"/>
      <c r="E288" s="1277" t="s">
        <v>1052</v>
      </c>
      <c r="F288" s="1277"/>
      <c r="G288" s="1277"/>
      <c r="H288" s="1277"/>
      <c r="I288" s="1277"/>
      <c r="J288" s="1277"/>
      <c r="K288" s="1277"/>
      <c r="L288" s="70"/>
      <c r="M288" s="70"/>
      <c r="N288" s="70"/>
      <c r="O288" s="70"/>
      <c r="P288" s="70"/>
      <c r="Q288" s="70"/>
      <c r="AN288" s="37"/>
    </row>
    <row r="289" spans="2:40">
      <c r="B289" s="1278" t="s">
        <v>1051</v>
      </c>
      <c r="C289" s="1278"/>
      <c r="D289" s="1278"/>
      <c r="E289" s="1277" t="s">
        <v>1053</v>
      </c>
      <c r="F289" s="1277"/>
      <c r="G289" s="1277"/>
      <c r="H289" s="1277"/>
      <c r="I289" s="1277"/>
      <c r="J289" s="1277"/>
      <c r="K289" s="1277"/>
      <c r="L289" s="70"/>
      <c r="M289" s="70"/>
      <c r="N289" s="70"/>
      <c r="O289" s="70"/>
      <c r="P289" s="70"/>
      <c r="Q289" s="70"/>
      <c r="AN289" s="37"/>
    </row>
    <row r="290" spans="2:40">
      <c r="B290" s="1278" t="s">
        <v>1054</v>
      </c>
      <c r="C290" s="1278"/>
      <c r="D290" s="1278"/>
      <c r="E290" s="1277" t="s">
        <v>1055</v>
      </c>
      <c r="F290" s="1277"/>
      <c r="G290" s="1277"/>
      <c r="H290" s="1277"/>
      <c r="I290" s="1277"/>
      <c r="J290" s="1277"/>
      <c r="K290" s="1277"/>
      <c r="L290" s="70"/>
      <c r="M290" s="70"/>
      <c r="N290" s="70"/>
      <c r="O290" s="70"/>
      <c r="P290" s="70"/>
      <c r="Q290" s="70"/>
      <c r="AN290" s="37"/>
    </row>
    <row r="291" spans="2:40">
      <c r="B291" s="1278" t="s">
        <v>1054</v>
      </c>
      <c r="C291" s="1278"/>
      <c r="D291" s="1278"/>
      <c r="E291" s="1277" t="s">
        <v>1056</v>
      </c>
      <c r="F291" s="1277"/>
      <c r="G291" s="1277"/>
      <c r="H291" s="1277"/>
      <c r="I291" s="1277"/>
      <c r="J291" s="1277"/>
      <c r="K291" s="1277"/>
      <c r="L291" s="70"/>
      <c r="M291" s="70"/>
      <c r="N291" s="70"/>
      <c r="O291" s="70"/>
      <c r="P291" s="70"/>
      <c r="Q291" s="70"/>
      <c r="AN291" s="37"/>
    </row>
    <row r="292" spans="2:40">
      <c r="B292" s="1278" t="s">
        <v>1054</v>
      </c>
      <c r="C292" s="1278"/>
      <c r="D292" s="1278"/>
      <c r="E292" s="1277" t="s">
        <v>1057</v>
      </c>
      <c r="F292" s="1277"/>
      <c r="G292" s="1277"/>
      <c r="H292" s="1277"/>
      <c r="I292" s="1277"/>
      <c r="J292" s="1277"/>
      <c r="K292" s="1277"/>
      <c r="L292" s="70"/>
      <c r="M292" s="70"/>
      <c r="N292" s="70"/>
      <c r="O292" s="70"/>
      <c r="P292" s="70"/>
      <c r="Q292" s="70"/>
      <c r="AN292" s="37"/>
    </row>
    <row r="293" spans="2:40">
      <c r="B293" s="1278" t="s">
        <v>1054</v>
      </c>
      <c r="C293" s="1278"/>
      <c r="D293" s="1278"/>
      <c r="E293" s="1277" t="s">
        <v>1058</v>
      </c>
      <c r="F293" s="1277"/>
      <c r="G293" s="1277"/>
      <c r="H293" s="1277"/>
      <c r="I293" s="1277"/>
      <c r="J293" s="1277"/>
      <c r="K293" s="1277"/>
      <c r="L293" s="70"/>
      <c r="M293" s="70"/>
      <c r="N293" s="70"/>
      <c r="O293" s="70"/>
      <c r="P293" s="70"/>
      <c r="Q293" s="70"/>
      <c r="AN293" s="37"/>
    </row>
    <row r="294" spans="2:40">
      <c r="B294" s="1278" t="s">
        <v>1054</v>
      </c>
      <c r="C294" s="1278"/>
      <c r="D294" s="1278"/>
      <c r="E294" s="1277" t="s">
        <v>1059</v>
      </c>
      <c r="F294" s="1277"/>
      <c r="G294" s="1277"/>
      <c r="H294" s="1277"/>
      <c r="I294" s="1277"/>
      <c r="J294" s="1277"/>
      <c r="K294" s="1277"/>
      <c r="L294" s="70"/>
      <c r="M294" s="70"/>
      <c r="N294" s="70"/>
      <c r="O294" s="70"/>
      <c r="P294" s="70"/>
      <c r="Q294" s="70"/>
      <c r="AN294" s="37"/>
    </row>
    <row r="295" spans="2:40">
      <c r="B295" s="1278" t="s">
        <v>1054</v>
      </c>
      <c r="C295" s="1278"/>
      <c r="D295" s="1278"/>
      <c r="E295" s="1277" t="s">
        <v>1060</v>
      </c>
      <c r="F295" s="1277"/>
      <c r="G295" s="1277"/>
      <c r="H295" s="1277"/>
      <c r="I295" s="1277"/>
      <c r="J295" s="1277"/>
      <c r="K295" s="1277"/>
      <c r="L295" s="70"/>
      <c r="M295" s="70"/>
      <c r="N295" s="70"/>
      <c r="O295" s="70"/>
      <c r="P295" s="70"/>
      <c r="Q295" s="70"/>
      <c r="AN295" s="37"/>
    </row>
    <row r="296" spans="2:40">
      <c r="B296" s="1278" t="s">
        <v>1054</v>
      </c>
      <c r="C296" s="1278"/>
      <c r="D296" s="1278"/>
      <c r="E296" s="1277" t="s">
        <v>1061</v>
      </c>
      <c r="F296" s="1277"/>
      <c r="G296" s="1277"/>
      <c r="H296" s="1277"/>
      <c r="I296" s="1277"/>
      <c r="J296" s="1277"/>
      <c r="K296" s="1277"/>
      <c r="L296" s="70"/>
      <c r="M296" s="70"/>
      <c r="N296" s="70"/>
      <c r="O296" s="70"/>
      <c r="P296" s="70"/>
      <c r="Q296" s="70"/>
      <c r="AN296" s="37"/>
    </row>
    <row r="297" spans="2:40">
      <c r="B297" s="1278" t="s">
        <v>1062</v>
      </c>
      <c r="C297" s="1278"/>
      <c r="D297" s="1278"/>
      <c r="E297" s="1277" t="s">
        <v>1063</v>
      </c>
      <c r="F297" s="1277"/>
      <c r="G297" s="1277"/>
      <c r="H297" s="1277"/>
      <c r="I297" s="1277"/>
      <c r="J297" s="1277"/>
      <c r="K297" s="1277"/>
      <c r="L297" s="70"/>
      <c r="M297" s="70"/>
      <c r="N297" s="70"/>
      <c r="O297" s="70"/>
      <c r="P297" s="70"/>
      <c r="Q297" s="70"/>
      <c r="AN297" s="37"/>
    </row>
    <row r="298" spans="2:40">
      <c r="B298" s="1278" t="s">
        <v>1062</v>
      </c>
      <c r="C298" s="1278"/>
      <c r="D298" s="1278"/>
      <c r="E298" s="1277" t="s">
        <v>1064</v>
      </c>
      <c r="F298" s="1277"/>
      <c r="G298" s="1277"/>
      <c r="H298" s="1277"/>
      <c r="I298" s="1277"/>
      <c r="J298" s="1277"/>
      <c r="K298" s="1277"/>
      <c r="L298" s="70"/>
      <c r="M298" s="70"/>
      <c r="N298" s="70"/>
      <c r="O298" s="70"/>
      <c r="P298" s="70"/>
      <c r="Q298" s="70"/>
      <c r="AN298" s="37"/>
    </row>
    <row r="299" spans="2:40">
      <c r="B299" s="1278" t="s">
        <v>1062</v>
      </c>
      <c r="C299" s="1278"/>
      <c r="D299" s="1278"/>
      <c r="E299" s="1277" t="s">
        <v>1065</v>
      </c>
      <c r="F299" s="1277"/>
      <c r="G299" s="1277"/>
      <c r="H299" s="1277"/>
      <c r="I299" s="1277"/>
      <c r="J299" s="1277"/>
      <c r="K299" s="1277"/>
      <c r="L299" s="70"/>
      <c r="M299" s="70"/>
      <c r="N299" s="70"/>
      <c r="O299" s="70"/>
      <c r="P299" s="70"/>
      <c r="Q299" s="70"/>
      <c r="AN299" s="37"/>
    </row>
    <row r="300" spans="2:40">
      <c r="B300" s="1278" t="s">
        <v>1062</v>
      </c>
      <c r="C300" s="1278"/>
      <c r="D300" s="1278"/>
      <c r="E300" s="1277" t="s">
        <v>1066</v>
      </c>
      <c r="F300" s="1277"/>
      <c r="G300" s="1277"/>
      <c r="H300" s="1277"/>
      <c r="I300" s="1277"/>
      <c r="J300" s="1277"/>
      <c r="K300" s="1277"/>
      <c r="L300" s="70"/>
      <c r="M300" s="70"/>
      <c r="N300" s="70"/>
      <c r="O300" s="70"/>
      <c r="P300" s="70"/>
      <c r="Q300" s="70"/>
      <c r="AN300" s="37"/>
    </row>
    <row r="301" spans="2:40">
      <c r="B301" s="1278" t="s">
        <v>1062</v>
      </c>
      <c r="C301" s="1278"/>
      <c r="D301" s="1278"/>
      <c r="E301" s="1277" t="s">
        <v>1067</v>
      </c>
      <c r="F301" s="1277"/>
      <c r="G301" s="1277"/>
      <c r="H301" s="1277"/>
      <c r="I301" s="1277"/>
      <c r="J301" s="1277"/>
      <c r="K301" s="1277"/>
      <c r="L301" s="70"/>
      <c r="M301" s="70"/>
      <c r="N301" s="70"/>
      <c r="O301" s="70"/>
      <c r="P301" s="70"/>
      <c r="Q301" s="70"/>
      <c r="AN301" s="37"/>
    </row>
    <row r="302" spans="2:40">
      <c r="B302" s="1278" t="s">
        <v>1068</v>
      </c>
      <c r="C302" s="1278"/>
      <c r="D302" s="1278"/>
      <c r="E302" s="1277" t="s">
        <v>1069</v>
      </c>
      <c r="F302" s="1277"/>
      <c r="G302" s="1277"/>
      <c r="H302" s="1277"/>
      <c r="I302" s="1277"/>
      <c r="J302" s="1277"/>
      <c r="K302" s="1277"/>
      <c r="L302" s="70"/>
      <c r="M302" s="70"/>
      <c r="N302" s="70"/>
      <c r="O302" s="70"/>
      <c r="P302" s="70"/>
      <c r="Q302" s="70"/>
      <c r="AN302" s="37"/>
    </row>
    <row r="303" spans="2:40">
      <c r="B303" s="1278" t="s">
        <v>1070</v>
      </c>
      <c r="C303" s="1278"/>
      <c r="D303" s="1278"/>
      <c r="E303" s="1277" t="s">
        <v>1071</v>
      </c>
      <c r="F303" s="1277"/>
      <c r="G303" s="1277"/>
      <c r="H303" s="1277"/>
      <c r="I303" s="1277"/>
      <c r="J303" s="1277"/>
      <c r="K303" s="1277"/>
      <c r="L303" s="70"/>
      <c r="M303" s="70"/>
      <c r="N303" s="70"/>
      <c r="O303" s="70"/>
      <c r="P303" s="70"/>
      <c r="Q303" s="70"/>
      <c r="AN303" s="37"/>
    </row>
    <row r="304" spans="2:40">
      <c r="B304" s="1278" t="s">
        <v>1072</v>
      </c>
      <c r="C304" s="1278"/>
      <c r="D304" s="1278"/>
      <c r="E304" s="1277" t="s">
        <v>1073</v>
      </c>
      <c r="F304" s="1277"/>
      <c r="G304" s="1277"/>
      <c r="H304" s="1277"/>
      <c r="I304" s="1277"/>
      <c r="J304" s="1277"/>
      <c r="K304" s="1277"/>
      <c r="L304" s="70"/>
      <c r="M304" s="70"/>
      <c r="N304" s="70"/>
      <c r="O304" s="70"/>
      <c r="P304" s="70"/>
      <c r="Q304" s="70"/>
      <c r="AN304" s="37"/>
    </row>
    <row r="305" spans="1:40">
      <c r="A305" s="70"/>
      <c r="B305" s="1278" t="s">
        <v>1074</v>
      </c>
      <c r="C305" s="1278"/>
      <c r="D305" s="1278"/>
      <c r="E305" s="1277" t="s">
        <v>1075</v>
      </c>
      <c r="F305" s="1277"/>
      <c r="G305" s="1277"/>
      <c r="H305" s="1277"/>
      <c r="I305" s="1277"/>
      <c r="J305" s="1277"/>
      <c r="K305" s="1277"/>
      <c r="L305" s="70"/>
      <c r="M305" s="70"/>
      <c r="N305" s="70"/>
      <c r="O305" s="70"/>
      <c r="P305" s="70"/>
      <c r="Q305" s="70"/>
      <c r="AN305" s="37"/>
    </row>
    <row r="306" spans="1:40">
      <c r="A306" s="70"/>
      <c r="B306" s="1278" t="s">
        <v>1074</v>
      </c>
      <c r="C306" s="1278"/>
      <c r="D306" s="1278"/>
      <c r="E306" s="1277" t="s">
        <v>1076</v>
      </c>
      <c r="F306" s="1277"/>
      <c r="G306" s="1277"/>
      <c r="H306" s="1277"/>
      <c r="I306" s="1277"/>
      <c r="J306" s="1277"/>
      <c r="K306" s="1277"/>
      <c r="L306" s="70"/>
      <c r="M306" s="70"/>
      <c r="N306" s="70"/>
      <c r="O306" s="70"/>
      <c r="P306" s="70"/>
      <c r="Q306" s="70"/>
      <c r="AN306" s="37"/>
    </row>
    <row r="307" spans="1:40">
      <c r="A307" s="70"/>
      <c r="B307" s="1278" t="s">
        <v>1074</v>
      </c>
      <c r="C307" s="1278"/>
      <c r="D307" s="1278"/>
      <c r="E307" s="1277" t="s">
        <v>1077</v>
      </c>
      <c r="F307" s="1277"/>
      <c r="G307" s="1277"/>
      <c r="H307" s="1277"/>
      <c r="I307" s="1277"/>
      <c r="J307" s="1277"/>
      <c r="K307" s="1277"/>
      <c r="L307" s="70"/>
      <c r="M307" s="70"/>
      <c r="N307" s="70"/>
      <c r="O307" s="70"/>
      <c r="P307" s="70"/>
      <c r="Q307" s="70"/>
      <c r="AN307" s="37"/>
    </row>
    <row r="308" spans="1:40">
      <c r="A308" s="70"/>
      <c r="B308" s="1278" t="s">
        <v>1074</v>
      </c>
      <c r="C308" s="1278"/>
      <c r="D308" s="1278"/>
      <c r="E308" s="1277" t="s">
        <v>1078</v>
      </c>
      <c r="F308" s="1277"/>
      <c r="G308" s="1277"/>
      <c r="H308" s="1277"/>
      <c r="I308" s="1277"/>
      <c r="J308" s="1277"/>
      <c r="K308" s="1277"/>
      <c r="L308" s="70"/>
      <c r="M308" s="70"/>
      <c r="N308" s="70"/>
      <c r="O308" s="70"/>
      <c r="P308" s="70"/>
      <c r="Q308" s="70"/>
      <c r="AN308" s="37"/>
    </row>
    <row r="309" spans="1:40">
      <c r="A309" s="70"/>
      <c r="B309" s="1278" t="s">
        <v>1074</v>
      </c>
      <c r="C309" s="1278"/>
      <c r="D309" s="1278"/>
      <c r="E309" s="1277" t="s">
        <v>1079</v>
      </c>
      <c r="F309" s="1277"/>
      <c r="G309" s="1277"/>
      <c r="H309" s="1277"/>
      <c r="I309" s="1277"/>
      <c r="J309" s="1277"/>
      <c r="K309" s="1277"/>
      <c r="L309" s="70"/>
      <c r="M309" s="70"/>
      <c r="N309" s="70"/>
      <c r="O309" s="70"/>
      <c r="P309" s="70"/>
      <c r="Q309" s="70"/>
      <c r="AN309" s="37"/>
    </row>
    <row r="310" spans="1:40">
      <c r="A310" s="70"/>
      <c r="B310" s="1278" t="s">
        <v>1074</v>
      </c>
      <c r="C310" s="1278"/>
      <c r="D310" s="1278"/>
      <c r="E310" s="1277" t="s">
        <v>1080</v>
      </c>
      <c r="F310" s="1277"/>
      <c r="G310" s="1277"/>
      <c r="H310" s="1277"/>
      <c r="I310" s="1277"/>
      <c r="J310" s="1277"/>
      <c r="K310" s="1277"/>
      <c r="L310" s="70"/>
      <c r="M310" s="70"/>
      <c r="N310" s="70"/>
      <c r="O310" s="70"/>
      <c r="P310" s="70"/>
      <c r="Q310" s="70"/>
      <c r="AN310" s="37"/>
    </row>
    <row r="311" spans="1:40">
      <c r="A311" s="70"/>
      <c r="B311" s="1278" t="s">
        <v>1074</v>
      </c>
      <c r="C311" s="1278"/>
      <c r="D311" s="1278"/>
      <c r="E311" s="1277" t="s">
        <v>1081</v>
      </c>
      <c r="F311" s="1277"/>
      <c r="G311" s="1277"/>
      <c r="H311" s="1277"/>
      <c r="I311" s="1277"/>
      <c r="J311" s="1277"/>
      <c r="K311" s="1277"/>
      <c r="L311" s="70"/>
      <c r="M311" s="70"/>
      <c r="N311" s="70"/>
      <c r="O311" s="70"/>
      <c r="P311" s="70"/>
      <c r="Q311" s="70"/>
      <c r="AN311" s="37"/>
    </row>
    <row r="312" spans="1:40">
      <c r="A312" s="70"/>
      <c r="B312" s="1278" t="s">
        <v>1074</v>
      </c>
      <c r="C312" s="1278"/>
      <c r="D312" s="1278"/>
      <c r="E312" s="1277" t="s">
        <v>1082</v>
      </c>
      <c r="F312" s="1277"/>
      <c r="G312" s="1277"/>
      <c r="H312" s="1277"/>
      <c r="I312" s="1277"/>
      <c r="J312" s="1277"/>
      <c r="K312" s="1277"/>
      <c r="L312" s="70"/>
      <c r="M312" s="70"/>
      <c r="N312" s="70"/>
      <c r="O312" s="70"/>
      <c r="P312" s="70"/>
      <c r="Q312" s="70"/>
      <c r="AN312" s="37"/>
    </row>
    <row r="313" spans="1:40">
      <c r="A313" s="70"/>
      <c r="B313" s="1278" t="s">
        <v>1074</v>
      </c>
      <c r="C313" s="1278"/>
      <c r="D313" s="1278"/>
      <c r="E313" s="1277" t="s">
        <v>1083</v>
      </c>
      <c r="F313" s="1277"/>
      <c r="G313" s="1277"/>
      <c r="H313" s="1277"/>
      <c r="I313" s="1277"/>
      <c r="J313" s="1277"/>
      <c r="K313" s="1277"/>
      <c r="L313" s="70"/>
      <c r="M313" s="70"/>
      <c r="N313" s="70"/>
      <c r="O313" s="70"/>
      <c r="P313" s="70"/>
      <c r="Q313" s="70"/>
      <c r="AN313" s="37"/>
    </row>
    <row r="314" spans="1:40">
      <c r="A314" s="70"/>
      <c r="B314" s="1278" t="s">
        <v>1084</v>
      </c>
      <c r="C314" s="1278"/>
      <c r="D314" s="1278"/>
      <c r="E314" s="1277" t="s">
        <v>1085</v>
      </c>
      <c r="F314" s="1277"/>
      <c r="G314" s="1277"/>
      <c r="H314" s="1277"/>
      <c r="I314" s="1277"/>
      <c r="J314" s="1277"/>
      <c r="K314" s="1277"/>
      <c r="L314" s="70"/>
      <c r="M314" s="70"/>
      <c r="N314" s="70"/>
      <c r="O314" s="70"/>
      <c r="P314" s="70"/>
      <c r="Q314" s="70"/>
      <c r="AN314" s="37"/>
    </row>
    <row r="315" spans="1:40">
      <c r="A315" s="70"/>
      <c r="B315" s="1278" t="s">
        <v>1084</v>
      </c>
      <c r="C315" s="1278"/>
      <c r="D315" s="1278"/>
      <c r="E315" s="1277" t="s">
        <v>1086</v>
      </c>
      <c r="F315" s="1277"/>
      <c r="G315" s="1277"/>
      <c r="H315" s="1277"/>
      <c r="I315" s="1277"/>
      <c r="J315" s="1277"/>
      <c r="K315" s="1277"/>
      <c r="L315" s="70"/>
      <c r="M315" s="70"/>
      <c r="N315" s="70"/>
      <c r="O315" s="70"/>
      <c r="P315" s="70"/>
      <c r="Q315" s="70"/>
      <c r="AN315" s="37"/>
    </row>
    <row r="316" spans="1:40">
      <c r="A316" s="70"/>
      <c r="B316" s="38"/>
      <c r="C316" s="70"/>
      <c r="D316" s="70"/>
      <c r="E316" s="957"/>
      <c r="F316" s="957"/>
      <c r="G316" s="957"/>
      <c r="H316" s="957"/>
      <c r="I316" s="957"/>
      <c r="J316" s="957"/>
      <c r="K316" s="957"/>
      <c r="L316" s="70"/>
      <c r="M316" s="70"/>
      <c r="N316" s="70"/>
      <c r="O316" s="70"/>
      <c r="P316" s="70"/>
      <c r="Q316" s="70"/>
      <c r="AN316" s="37"/>
    </row>
    <row r="317" spans="1:40">
      <c r="A317" s="70"/>
      <c r="B317" s="38"/>
      <c r="C317" s="70"/>
      <c r="D317" s="70"/>
      <c r="E317" s="957"/>
      <c r="F317" s="957"/>
      <c r="G317" s="957"/>
      <c r="H317" s="957"/>
      <c r="I317" s="957"/>
      <c r="J317" s="957"/>
      <c r="K317" s="957"/>
      <c r="L317" s="70"/>
      <c r="M317" s="70"/>
      <c r="N317" s="70"/>
      <c r="O317" s="70"/>
      <c r="P317" s="70"/>
      <c r="Q317" s="70"/>
      <c r="AN317" s="37"/>
    </row>
    <row r="318" spans="1:40">
      <c r="A318" s="70"/>
      <c r="B318" s="38"/>
      <c r="C318" s="70"/>
      <c r="D318" s="70"/>
      <c r="E318" s="957"/>
      <c r="F318" s="957"/>
      <c r="G318" s="957"/>
      <c r="H318" s="957"/>
      <c r="I318" s="957"/>
      <c r="J318" s="957"/>
      <c r="K318" s="957"/>
      <c r="L318" s="70"/>
      <c r="M318" s="70"/>
      <c r="N318" s="70"/>
      <c r="O318" s="70"/>
      <c r="P318" s="70"/>
      <c r="Q318" s="70"/>
      <c r="AN318" s="37"/>
    </row>
    <row r="319" spans="1:40">
      <c r="A319" s="70"/>
      <c r="B319" s="38"/>
      <c r="C319" s="70"/>
      <c r="D319" s="70"/>
      <c r="E319" s="957"/>
      <c r="F319" s="957"/>
      <c r="G319" s="957"/>
      <c r="H319" s="957"/>
      <c r="I319" s="957"/>
      <c r="J319" s="957"/>
      <c r="K319" s="957"/>
      <c r="L319" s="70"/>
      <c r="M319" s="70"/>
      <c r="N319" s="70"/>
      <c r="O319" s="70"/>
      <c r="P319" s="70"/>
      <c r="Q319" s="70"/>
      <c r="AN319" s="37"/>
    </row>
    <row r="320" spans="1:40">
      <c r="A320" s="70"/>
      <c r="B320" s="38"/>
      <c r="C320" s="70"/>
      <c r="D320" s="70"/>
      <c r="E320" s="957"/>
      <c r="F320" s="957"/>
      <c r="G320" s="957"/>
      <c r="H320" s="957"/>
      <c r="I320" s="957"/>
      <c r="J320" s="957"/>
      <c r="K320" s="957"/>
      <c r="L320" s="70"/>
      <c r="M320" s="70"/>
      <c r="N320" s="70"/>
      <c r="O320" s="70"/>
      <c r="P320" s="70"/>
      <c r="Q320" s="70"/>
      <c r="AN320" s="37"/>
    </row>
    <row r="321" spans="1:40">
      <c r="A321" s="70"/>
      <c r="B321" s="38"/>
      <c r="C321" s="70"/>
      <c r="D321" s="70"/>
      <c r="E321" s="957"/>
      <c r="F321" s="957"/>
      <c r="G321" s="957"/>
      <c r="H321" s="957"/>
      <c r="I321" s="957"/>
      <c r="J321" s="957"/>
      <c r="K321" s="957"/>
      <c r="L321" s="70"/>
      <c r="M321" s="70"/>
      <c r="N321" s="70"/>
      <c r="O321" s="70"/>
      <c r="P321" s="70"/>
      <c r="Q321" s="70"/>
      <c r="AN321" s="37"/>
    </row>
    <row r="322" spans="1:40">
      <c r="A322" s="70"/>
      <c r="B322" s="38"/>
      <c r="C322" s="70"/>
      <c r="D322" s="70"/>
      <c r="E322" s="957"/>
      <c r="F322" s="957"/>
      <c r="G322" s="957"/>
      <c r="H322" s="957"/>
      <c r="I322" s="957"/>
      <c r="J322" s="957"/>
      <c r="K322" s="957"/>
      <c r="L322" s="70"/>
      <c r="M322" s="70"/>
      <c r="N322" s="70"/>
      <c r="O322" s="70"/>
      <c r="P322" s="70"/>
      <c r="Q322" s="70"/>
      <c r="AN322" s="37"/>
    </row>
    <row r="323" spans="1:40">
      <c r="A323" s="70"/>
      <c r="B323" s="70"/>
      <c r="C323" s="70"/>
      <c r="D323" s="70"/>
      <c r="E323" s="957"/>
      <c r="F323" s="957"/>
      <c r="G323" s="957"/>
      <c r="H323" s="957"/>
      <c r="I323" s="957"/>
      <c r="J323" s="957"/>
      <c r="K323" s="957"/>
      <c r="L323" s="70"/>
      <c r="M323" s="70"/>
      <c r="N323" s="70"/>
      <c r="O323" s="70"/>
      <c r="P323" s="70"/>
      <c r="Q323" s="70"/>
      <c r="AN323" s="37"/>
    </row>
    <row r="324" spans="1:40">
      <c r="A324" s="70"/>
      <c r="B324" s="70"/>
      <c r="C324" s="70"/>
      <c r="D324" s="70"/>
      <c r="E324" s="957"/>
      <c r="F324" s="957"/>
      <c r="G324" s="957"/>
      <c r="H324" s="957"/>
      <c r="I324" s="957"/>
      <c r="J324" s="957"/>
      <c r="K324" s="957"/>
      <c r="L324" s="70"/>
      <c r="M324" s="70"/>
      <c r="N324" s="70"/>
      <c r="O324" s="70"/>
      <c r="P324" s="70"/>
      <c r="Q324" s="70"/>
      <c r="AN324" s="37"/>
    </row>
    <row r="325" spans="1:40">
      <c r="A325" s="70"/>
      <c r="B325" s="70"/>
      <c r="C325" s="70"/>
      <c r="D325" s="70"/>
      <c r="E325" s="957"/>
      <c r="F325" s="957"/>
      <c r="G325" s="957"/>
      <c r="H325" s="957"/>
      <c r="I325" s="957"/>
      <c r="J325" s="957"/>
      <c r="K325" s="957"/>
      <c r="L325" s="70"/>
      <c r="M325" s="70"/>
      <c r="N325" s="70"/>
      <c r="O325" s="70"/>
      <c r="P325" s="70"/>
      <c r="Q325" s="70"/>
      <c r="AN325" s="37"/>
    </row>
    <row r="326" spans="1:40">
      <c r="A326" s="70"/>
      <c r="B326" s="70"/>
      <c r="C326" s="70"/>
      <c r="D326" s="70"/>
      <c r="E326" s="957"/>
      <c r="F326" s="957"/>
      <c r="G326" s="957"/>
      <c r="H326" s="957"/>
      <c r="I326" s="957"/>
      <c r="J326" s="957"/>
      <c r="K326" s="957"/>
      <c r="L326" s="70"/>
      <c r="M326" s="70"/>
      <c r="N326" s="70"/>
      <c r="O326" s="70"/>
      <c r="P326" s="70"/>
      <c r="Q326" s="70"/>
      <c r="AN326" s="37"/>
    </row>
    <row r="327" spans="1:40">
      <c r="A327" s="70"/>
      <c r="B327" s="70"/>
      <c r="C327" s="70"/>
      <c r="D327" s="70"/>
      <c r="E327" s="957"/>
      <c r="F327" s="957"/>
      <c r="G327" s="957"/>
      <c r="H327" s="957"/>
      <c r="I327" s="957"/>
      <c r="J327" s="957"/>
      <c r="K327" s="957"/>
      <c r="L327" s="70"/>
      <c r="M327" s="70"/>
      <c r="N327" s="70"/>
      <c r="O327" s="70"/>
      <c r="P327" s="70"/>
      <c r="Q327" s="70"/>
      <c r="AN327" s="37"/>
    </row>
    <row r="328" spans="1:40">
      <c r="A328" s="70"/>
      <c r="B328" s="70"/>
      <c r="C328" s="70"/>
      <c r="D328" s="70"/>
      <c r="E328" s="957"/>
      <c r="F328" s="957"/>
      <c r="G328" s="957"/>
      <c r="H328" s="957"/>
      <c r="I328" s="957"/>
      <c r="J328" s="957"/>
      <c r="K328" s="957"/>
      <c r="L328" s="70"/>
      <c r="M328" s="70"/>
      <c r="N328" s="70"/>
      <c r="O328" s="70"/>
      <c r="P328" s="70"/>
      <c r="Q328" s="70"/>
      <c r="AN328" s="37"/>
    </row>
    <row r="329" spans="1:40">
      <c r="A329" s="70"/>
      <c r="B329" s="70"/>
      <c r="C329" s="70"/>
      <c r="D329" s="70"/>
      <c r="E329" s="957"/>
      <c r="F329" s="957"/>
      <c r="G329" s="957"/>
      <c r="H329" s="957"/>
      <c r="I329" s="957"/>
      <c r="J329" s="957"/>
      <c r="K329" s="957"/>
      <c r="L329" s="70"/>
      <c r="M329" s="70"/>
      <c r="N329" s="70"/>
      <c r="O329" s="70"/>
      <c r="P329" s="70"/>
      <c r="Q329" s="70"/>
      <c r="AN329" s="37"/>
    </row>
    <row r="330" spans="1:40">
      <c r="A330" s="70"/>
      <c r="B330" s="70"/>
      <c r="C330" s="70"/>
      <c r="D330" s="70"/>
      <c r="E330" s="957"/>
      <c r="F330" s="957"/>
      <c r="G330" s="957"/>
      <c r="H330" s="957"/>
      <c r="I330" s="957"/>
      <c r="J330" s="957"/>
      <c r="K330" s="957"/>
      <c r="L330" s="70"/>
      <c r="M330" s="70"/>
      <c r="N330" s="70"/>
      <c r="O330" s="70"/>
      <c r="P330" s="70"/>
      <c r="Q330" s="70"/>
      <c r="AN330" s="37"/>
    </row>
    <row r="331" spans="1:40">
      <c r="A331" s="70"/>
      <c r="B331" s="70"/>
      <c r="C331" s="70"/>
      <c r="D331" s="70"/>
      <c r="E331" s="957"/>
      <c r="F331" s="957"/>
      <c r="G331" s="957"/>
      <c r="H331" s="957"/>
      <c r="I331" s="957"/>
      <c r="J331" s="957"/>
      <c r="K331" s="957"/>
      <c r="L331" s="70"/>
      <c r="M331" s="70"/>
      <c r="N331" s="70"/>
      <c r="O331" s="70"/>
      <c r="P331" s="70"/>
      <c r="Q331" s="70"/>
      <c r="AN331" s="37"/>
    </row>
    <row r="332" spans="1:40">
      <c r="A332" s="70"/>
      <c r="B332" s="70"/>
      <c r="C332" s="70"/>
      <c r="D332" s="70"/>
      <c r="E332" s="957"/>
      <c r="F332" s="957"/>
      <c r="G332" s="957"/>
      <c r="H332" s="957"/>
      <c r="I332" s="957"/>
      <c r="J332" s="957"/>
      <c r="K332" s="957"/>
      <c r="L332" s="70"/>
      <c r="M332" s="70"/>
      <c r="N332" s="70"/>
      <c r="O332" s="70"/>
      <c r="P332" s="70"/>
      <c r="Q332" s="70"/>
      <c r="AN332" s="37"/>
    </row>
    <row r="333" spans="1:40">
      <c r="A333" s="70"/>
      <c r="B333" s="70"/>
      <c r="C333" s="70"/>
      <c r="D333" s="70"/>
      <c r="E333" s="957"/>
      <c r="F333" s="957"/>
      <c r="G333" s="957"/>
      <c r="H333" s="957"/>
      <c r="I333" s="957"/>
      <c r="J333" s="957"/>
      <c r="K333" s="957"/>
      <c r="L333" s="70"/>
      <c r="M333" s="70"/>
      <c r="N333" s="70"/>
      <c r="O333" s="70"/>
      <c r="P333" s="70"/>
      <c r="Q333" s="70"/>
      <c r="AN333" s="37"/>
    </row>
    <row r="334" spans="1:40">
      <c r="A334" s="70"/>
      <c r="B334" s="70"/>
      <c r="C334" s="70"/>
      <c r="D334" s="70"/>
      <c r="E334" s="957"/>
      <c r="F334" s="957"/>
      <c r="G334" s="957"/>
      <c r="H334" s="957"/>
      <c r="I334" s="957"/>
      <c r="J334" s="957"/>
      <c r="K334" s="957"/>
      <c r="L334" s="70"/>
      <c r="M334" s="70"/>
      <c r="N334" s="70"/>
      <c r="O334" s="70"/>
      <c r="P334" s="70"/>
      <c r="Q334" s="70"/>
      <c r="AN334" s="37"/>
    </row>
    <row r="335" spans="1:40">
      <c r="A335" s="70"/>
      <c r="B335" s="70"/>
      <c r="C335" s="70"/>
      <c r="D335" s="70"/>
      <c r="E335" s="957"/>
      <c r="F335" s="957"/>
      <c r="G335" s="957"/>
      <c r="H335" s="957"/>
      <c r="I335" s="957"/>
      <c r="J335" s="957"/>
      <c r="K335" s="957"/>
      <c r="L335" s="70"/>
      <c r="M335" s="70"/>
      <c r="N335" s="70"/>
      <c r="O335" s="70"/>
      <c r="P335" s="70"/>
      <c r="Q335" s="70"/>
      <c r="AN335" s="37"/>
    </row>
    <row r="336" spans="1:40">
      <c r="A336" s="70"/>
      <c r="B336" s="70"/>
      <c r="C336" s="70"/>
      <c r="D336" s="70"/>
      <c r="E336" s="957"/>
      <c r="F336" s="957"/>
      <c r="G336" s="957"/>
      <c r="H336" s="957"/>
      <c r="I336" s="957"/>
      <c r="J336" s="957"/>
      <c r="K336" s="957"/>
      <c r="L336" s="70"/>
      <c r="M336" s="70"/>
      <c r="N336" s="70"/>
      <c r="O336" s="70"/>
      <c r="P336" s="70"/>
      <c r="Q336" s="70"/>
      <c r="AN336" s="37"/>
    </row>
    <row r="337" spans="1:40">
      <c r="A337" s="70"/>
      <c r="B337" s="70"/>
      <c r="C337" s="70"/>
      <c r="D337" s="70"/>
      <c r="E337" s="957"/>
      <c r="F337" s="957"/>
      <c r="G337" s="957"/>
      <c r="H337" s="957"/>
      <c r="I337" s="957"/>
      <c r="J337" s="957"/>
      <c r="K337" s="957"/>
      <c r="L337" s="70"/>
      <c r="M337" s="70"/>
      <c r="N337" s="70"/>
      <c r="O337" s="70"/>
      <c r="P337" s="70"/>
      <c r="Q337" s="70"/>
      <c r="AN337" s="37"/>
    </row>
    <row r="338" spans="1:40">
      <c r="A338" s="70"/>
      <c r="B338" s="70"/>
      <c r="C338" s="70"/>
      <c r="D338" s="70"/>
      <c r="E338" s="957"/>
      <c r="F338" s="957"/>
      <c r="G338" s="957"/>
      <c r="H338" s="957"/>
      <c r="I338" s="957"/>
      <c r="J338" s="957"/>
      <c r="K338" s="957"/>
      <c r="L338" s="70"/>
      <c r="M338" s="70"/>
      <c r="N338" s="70"/>
      <c r="O338" s="70"/>
      <c r="P338" s="70"/>
      <c r="Q338" s="70"/>
      <c r="AN338" s="37"/>
    </row>
    <row r="339" spans="1:40">
      <c r="A339" s="70"/>
      <c r="B339" s="70"/>
      <c r="C339" s="70"/>
      <c r="D339" s="70"/>
      <c r="E339" s="957"/>
      <c r="F339" s="957"/>
      <c r="G339" s="957"/>
      <c r="H339" s="957"/>
      <c r="I339" s="957"/>
      <c r="J339" s="957"/>
      <c r="K339" s="957"/>
      <c r="L339" s="70"/>
      <c r="M339" s="70"/>
      <c r="N339" s="70"/>
      <c r="O339" s="70"/>
      <c r="P339" s="70"/>
      <c r="Q339" s="70"/>
      <c r="AN339" s="37"/>
    </row>
    <row r="340" spans="1:40">
      <c r="A340" s="70"/>
      <c r="B340" s="70"/>
      <c r="C340" s="70"/>
      <c r="D340" s="70"/>
      <c r="E340" s="957"/>
      <c r="F340" s="957"/>
      <c r="G340" s="957"/>
      <c r="H340" s="957"/>
      <c r="I340" s="957"/>
      <c r="J340" s="957"/>
      <c r="K340" s="957"/>
      <c r="L340" s="70"/>
      <c r="M340" s="70"/>
      <c r="N340" s="70"/>
      <c r="O340" s="70"/>
      <c r="P340" s="70"/>
      <c r="Q340" s="70"/>
      <c r="AN340" s="37"/>
    </row>
    <row r="341" spans="1:40">
      <c r="A341" s="70"/>
      <c r="B341" s="70"/>
      <c r="C341" s="70"/>
      <c r="D341" s="70"/>
      <c r="E341" s="70"/>
      <c r="F341" s="70"/>
      <c r="G341" s="70"/>
      <c r="H341" s="70"/>
      <c r="I341" s="70"/>
      <c r="J341" s="70"/>
      <c r="K341" s="70"/>
      <c r="L341" s="70"/>
      <c r="M341" s="70"/>
      <c r="N341" s="70"/>
      <c r="O341" s="70"/>
      <c r="P341" s="70"/>
      <c r="Q341" s="70"/>
      <c r="AN341" s="37"/>
    </row>
    <row r="342" spans="1:40">
      <c r="A342" s="70"/>
      <c r="B342" s="70"/>
      <c r="C342" s="70"/>
      <c r="D342" s="70"/>
      <c r="E342" s="70"/>
      <c r="F342" s="70"/>
      <c r="G342" s="70"/>
      <c r="H342" s="70"/>
      <c r="I342" s="70"/>
      <c r="J342" s="70"/>
      <c r="K342" s="70"/>
      <c r="L342" s="70"/>
      <c r="M342" s="70"/>
      <c r="N342" s="70"/>
      <c r="O342" s="70"/>
      <c r="P342" s="70"/>
      <c r="Q342" s="70"/>
      <c r="AN342" s="37"/>
    </row>
    <row r="343" spans="1:40">
      <c r="A343" s="70"/>
      <c r="B343" s="70"/>
      <c r="C343" s="70"/>
      <c r="D343" s="70"/>
      <c r="E343" s="70"/>
      <c r="F343" s="70"/>
      <c r="G343" s="70"/>
      <c r="H343" s="70"/>
      <c r="I343" s="70"/>
      <c r="J343" s="70"/>
      <c r="K343" s="70"/>
      <c r="L343" s="70"/>
      <c r="M343" s="70"/>
      <c r="N343" s="70"/>
      <c r="O343" s="70"/>
      <c r="P343" s="70"/>
      <c r="Q343" s="70"/>
      <c r="AN343" s="37"/>
    </row>
    <row r="344" spans="1:40">
      <c r="A344" s="70"/>
      <c r="B344" s="70"/>
      <c r="C344" s="70"/>
      <c r="D344" s="70"/>
      <c r="E344" s="70"/>
      <c r="F344" s="70"/>
      <c r="G344" s="70"/>
      <c r="H344" s="70"/>
      <c r="I344" s="70"/>
      <c r="J344" s="70"/>
      <c r="K344" s="70"/>
      <c r="L344" s="70"/>
      <c r="M344" s="70"/>
      <c r="N344" s="70"/>
      <c r="O344" s="70"/>
      <c r="P344" s="70"/>
      <c r="Q344" s="70"/>
      <c r="AN344" s="37"/>
    </row>
    <row r="345" spans="1:40">
      <c r="A345" s="70"/>
      <c r="B345" s="70"/>
      <c r="C345" s="70"/>
      <c r="D345" s="70"/>
      <c r="E345" s="70"/>
      <c r="F345" s="70"/>
      <c r="G345" s="70"/>
      <c r="H345" s="70"/>
      <c r="I345" s="70"/>
      <c r="J345" s="70"/>
      <c r="K345" s="70"/>
      <c r="L345" s="70"/>
      <c r="M345" s="70"/>
      <c r="N345" s="70"/>
      <c r="O345" s="70"/>
      <c r="P345" s="70"/>
      <c r="Q345" s="70"/>
      <c r="AN345" s="37"/>
    </row>
    <row r="346" spans="1:40">
      <c r="A346" s="70"/>
      <c r="B346" s="70"/>
      <c r="C346" s="70"/>
      <c r="D346" s="70"/>
      <c r="E346" s="70"/>
      <c r="F346" s="70"/>
      <c r="G346" s="70"/>
      <c r="H346" s="70"/>
      <c r="I346" s="70"/>
      <c r="J346" s="70"/>
      <c r="K346" s="70"/>
      <c r="L346" s="70"/>
      <c r="M346" s="70"/>
      <c r="N346" s="70"/>
      <c r="O346" s="70"/>
      <c r="P346" s="70"/>
      <c r="Q346" s="70"/>
      <c r="AN346" s="37"/>
    </row>
    <row r="347" spans="1:40">
      <c r="A347" s="70"/>
      <c r="B347" s="70"/>
      <c r="C347" s="70"/>
      <c r="D347" s="70"/>
      <c r="E347" s="70"/>
      <c r="F347" s="70"/>
      <c r="G347" s="70"/>
      <c r="H347" s="70"/>
      <c r="I347" s="70"/>
      <c r="J347" s="70"/>
      <c r="K347" s="70"/>
      <c r="L347" s="70"/>
      <c r="M347" s="70"/>
      <c r="N347" s="70"/>
      <c r="O347" s="70"/>
      <c r="P347" s="70"/>
      <c r="Q347" s="70"/>
      <c r="AN347" s="37"/>
    </row>
    <row r="348" spans="1:40">
      <c r="A348" s="70"/>
      <c r="B348" s="70"/>
      <c r="C348" s="70"/>
      <c r="D348" s="70"/>
      <c r="E348" s="70"/>
      <c r="F348" s="70"/>
      <c r="G348" s="70"/>
      <c r="H348" s="70"/>
      <c r="I348" s="70"/>
      <c r="J348" s="70"/>
      <c r="K348" s="70"/>
      <c r="L348" s="70"/>
      <c r="M348" s="70"/>
      <c r="N348" s="70"/>
      <c r="O348" s="70"/>
      <c r="P348" s="70"/>
      <c r="Q348" s="70"/>
      <c r="AN348" s="37"/>
    </row>
    <row r="349" spans="1:40">
      <c r="A349" s="70"/>
      <c r="B349" s="70"/>
      <c r="C349" s="70"/>
      <c r="D349" s="70"/>
      <c r="E349" s="70"/>
      <c r="F349" s="70"/>
      <c r="G349" s="70"/>
      <c r="H349" s="70"/>
      <c r="I349" s="70"/>
      <c r="J349" s="70"/>
      <c r="K349" s="70"/>
      <c r="L349" s="70"/>
      <c r="M349" s="70"/>
      <c r="N349" s="70"/>
      <c r="O349" s="70"/>
      <c r="P349" s="70"/>
      <c r="Q349" s="70"/>
      <c r="AN349" s="37"/>
    </row>
    <row r="350" spans="1:40">
      <c r="A350" s="70"/>
      <c r="B350" s="70"/>
      <c r="C350" s="70"/>
      <c r="D350" s="70"/>
      <c r="E350" s="70"/>
      <c r="F350" s="70"/>
      <c r="G350" s="70"/>
      <c r="H350" s="70"/>
      <c r="I350" s="70"/>
      <c r="J350" s="70"/>
      <c r="K350" s="70"/>
      <c r="L350" s="70"/>
      <c r="M350" s="70"/>
      <c r="N350" s="70"/>
      <c r="O350" s="70"/>
      <c r="P350" s="70"/>
      <c r="Q350" s="70"/>
      <c r="AN350" s="37"/>
    </row>
    <row r="351" spans="1:40">
      <c r="A351" s="70"/>
      <c r="B351" s="70"/>
      <c r="C351" s="70"/>
      <c r="D351" s="70"/>
      <c r="E351" s="70"/>
      <c r="F351" s="70"/>
      <c r="G351" s="70"/>
      <c r="H351" s="70"/>
      <c r="I351" s="70"/>
      <c r="J351" s="70"/>
      <c r="K351" s="70"/>
      <c r="L351" s="70"/>
      <c r="M351" s="70"/>
      <c r="N351" s="70"/>
      <c r="O351" s="70"/>
      <c r="P351" s="70"/>
      <c r="Q351" s="70"/>
      <c r="AN351" s="37"/>
    </row>
    <row r="352" spans="1:40">
      <c r="A352" s="70"/>
      <c r="B352" s="70"/>
      <c r="C352" s="70"/>
      <c r="D352" s="70"/>
      <c r="E352" s="70"/>
      <c r="F352" s="70"/>
      <c r="G352" s="70"/>
      <c r="H352" s="70"/>
      <c r="I352" s="70"/>
      <c r="J352" s="70"/>
      <c r="K352" s="70"/>
      <c r="L352" s="70"/>
      <c r="M352" s="70"/>
      <c r="N352" s="70"/>
      <c r="O352" s="70"/>
      <c r="P352" s="70"/>
      <c r="Q352" s="70"/>
      <c r="AN352" s="37"/>
    </row>
    <row r="353" spans="40:40">
      <c r="AN353" s="37"/>
    </row>
    <row r="354" spans="40:40">
      <c r="AN354" s="37"/>
    </row>
    <row r="355" spans="40:40">
      <c r="AN355" s="37"/>
    </row>
    <row r="356" spans="40:40">
      <c r="AN356" s="37"/>
    </row>
    <row r="357" spans="40:40">
      <c r="AN357" s="37"/>
    </row>
    <row r="358" spans="40:40">
      <c r="AN358" s="37"/>
    </row>
    <row r="359" spans="40:40">
      <c r="AN359" s="37"/>
    </row>
    <row r="360" spans="40:40">
      <c r="AN360" s="37"/>
    </row>
    <row r="361" spans="40:40">
      <c r="AN361" s="37"/>
    </row>
    <row r="362" spans="40:40">
      <c r="AN362" s="37"/>
    </row>
    <row r="363" spans="40:40">
      <c r="AN363" s="37"/>
    </row>
    <row r="364" spans="40:40">
      <c r="AN364" s="37"/>
    </row>
    <row r="365" spans="40:40">
      <c r="AN365" s="37"/>
    </row>
    <row r="366" spans="40:40">
      <c r="AN366" s="37"/>
    </row>
    <row r="367" spans="40:40">
      <c r="AN367" s="37"/>
    </row>
    <row r="368" spans="40:40">
      <c r="AN368" s="37"/>
    </row>
    <row r="369" spans="40:40">
      <c r="AN369" s="37"/>
    </row>
    <row r="370" spans="40:40">
      <c r="AN370" s="37"/>
    </row>
    <row r="371" spans="40:40">
      <c r="AN371" s="37"/>
    </row>
    <row r="372" spans="40:40">
      <c r="AN372" s="37"/>
    </row>
    <row r="373" spans="40:40">
      <c r="AN373" s="37"/>
    </row>
    <row r="374" spans="40:40">
      <c r="AN374" s="37"/>
    </row>
    <row r="375" spans="40:40">
      <c r="AN375" s="37"/>
    </row>
    <row r="376" spans="40:40">
      <c r="AN376" s="37"/>
    </row>
    <row r="377" spans="40:40">
      <c r="AN377" s="37"/>
    </row>
    <row r="378" spans="40:40">
      <c r="AN378" s="37"/>
    </row>
    <row r="379" spans="40:40">
      <c r="AN379" s="37"/>
    </row>
    <row r="380" spans="40:40">
      <c r="AN380" s="37"/>
    </row>
    <row r="381" spans="40:40">
      <c r="AN381" s="37"/>
    </row>
    <row r="382" spans="40:40">
      <c r="AN382" s="37"/>
    </row>
    <row r="383" spans="40:40">
      <c r="AN383" s="37"/>
    </row>
    <row r="384" spans="40:40">
      <c r="AN384" s="37"/>
    </row>
    <row r="385" spans="40:40">
      <c r="AN385" s="37"/>
    </row>
    <row r="386" spans="40:40">
      <c r="AN386" s="37"/>
    </row>
    <row r="387" spans="40:40">
      <c r="AN387" s="37"/>
    </row>
    <row r="388" spans="40:40">
      <c r="AN388" s="37"/>
    </row>
    <row r="389" spans="40:40">
      <c r="AN389" s="37"/>
    </row>
    <row r="390" spans="40:40">
      <c r="AN390" s="37"/>
    </row>
    <row r="391" spans="40:40">
      <c r="AN391" s="37"/>
    </row>
    <row r="392" spans="40:40">
      <c r="AN392" s="37"/>
    </row>
    <row r="393" spans="40:40">
      <c r="AN393" s="37"/>
    </row>
    <row r="394" spans="40:40">
      <c r="AN394" s="37"/>
    </row>
    <row r="395" spans="40:40">
      <c r="AN395" s="37"/>
    </row>
    <row r="396" spans="40:40">
      <c r="AN396" s="37"/>
    </row>
    <row r="397" spans="40:40">
      <c r="AN397" s="37"/>
    </row>
    <row r="398" spans="40:40">
      <c r="AN398" s="37"/>
    </row>
    <row r="399" spans="40:40">
      <c r="AN399" s="37"/>
    </row>
    <row r="400" spans="40:40">
      <c r="AN400" s="37"/>
    </row>
    <row r="401" spans="40:40">
      <c r="AN401" s="37"/>
    </row>
    <row r="402" spans="40:40">
      <c r="AN402" s="37"/>
    </row>
    <row r="403" spans="40:40">
      <c r="AN403" s="37"/>
    </row>
    <row r="404" spans="40:40">
      <c r="AN404" s="37"/>
    </row>
    <row r="405" spans="40:40">
      <c r="AN405" s="37"/>
    </row>
  </sheetData>
  <sheetProtection algorithmName="SHA-512" hashValue="A+SzbEHGMiiDWTYDUNVBvP9voBNTBVlMiLbRULnTuI0VXy8mvFe+VY0hRMscsbr8rbPqQdLrCQDL9nezvt6tfQ==" saltValue="D69pkwFBwzziMgyN+icXfA==" spinCount="100000" sheet="1" formatCells="0" formatColumns="0" formatRows="0" sort="0" autoFilter="0"/>
  <autoFilter ref="B21:K315" xr:uid="{00000000-0009-0000-0000-00000F000000}">
    <filterColumn colId="0" showButton="0"/>
    <filterColumn colId="1" showButton="0"/>
    <filterColumn colId="3" showButton="0"/>
    <filterColumn colId="4" showButton="0"/>
    <filterColumn colId="5" showButton="0"/>
    <filterColumn colId="6" showButton="0"/>
    <filterColumn colId="7" showButton="0"/>
    <filterColumn colId="8" showButton="0"/>
  </autoFilter>
  <mergeCells count="630">
    <mergeCell ref="B312:D312"/>
    <mergeCell ref="B313:D313"/>
    <mergeCell ref="B314:D314"/>
    <mergeCell ref="B315:D315"/>
    <mergeCell ref="B306:D306"/>
    <mergeCell ref="B307:D307"/>
    <mergeCell ref="B308:D308"/>
    <mergeCell ref="B309:D309"/>
    <mergeCell ref="B310:D310"/>
    <mergeCell ref="B311:D311"/>
    <mergeCell ref="B301:D301"/>
    <mergeCell ref="B302:D302"/>
    <mergeCell ref="B303:D303"/>
    <mergeCell ref="B304:D304"/>
    <mergeCell ref="B305:D305"/>
    <mergeCell ref="B295:D295"/>
    <mergeCell ref="B296:D296"/>
    <mergeCell ref="B297:D297"/>
    <mergeCell ref="B298:D298"/>
    <mergeCell ref="B299:D299"/>
    <mergeCell ref="B300:D300"/>
    <mergeCell ref="B289:D289"/>
    <mergeCell ref="B290:D290"/>
    <mergeCell ref="B291:D291"/>
    <mergeCell ref="B292:D292"/>
    <mergeCell ref="B293:D293"/>
    <mergeCell ref="B294:D294"/>
    <mergeCell ref="B283:D283"/>
    <mergeCell ref="B284:D284"/>
    <mergeCell ref="B285:D285"/>
    <mergeCell ref="B286:D286"/>
    <mergeCell ref="B287:D287"/>
    <mergeCell ref="B288:D288"/>
    <mergeCell ref="B277:D277"/>
    <mergeCell ref="B278:D278"/>
    <mergeCell ref="B279:D279"/>
    <mergeCell ref="B280:D280"/>
    <mergeCell ref="B281:D281"/>
    <mergeCell ref="B282:D282"/>
    <mergeCell ref="B271:D271"/>
    <mergeCell ref="B272:D272"/>
    <mergeCell ref="B273:D273"/>
    <mergeCell ref="B274:D274"/>
    <mergeCell ref="B275:D275"/>
    <mergeCell ref="B276:D276"/>
    <mergeCell ref="B265:D265"/>
    <mergeCell ref="B266:D266"/>
    <mergeCell ref="B267:D267"/>
    <mergeCell ref="B268:D268"/>
    <mergeCell ref="B269:D269"/>
    <mergeCell ref="B270:D270"/>
    <mergeCell ref="B255:D255"/>
    <mergeCell ref="B256:D256"/>
    <mergeCell ref="B257:D257"/>
    <mergeCell ref="B258:D258"/>
    <mergeCell ref="B259:D259"/>
    <mergeCell ref="B260:D260"/>
    <mergeCell ref="B261:D261"/>
    <mergeCell ref="B262:D262"/>
    <mergeCell ref="B263:D263"/>
    <mergeCell ref="B264:D264"/>
    <mergeCell ref="B249:D249"/>
    <mergeCell ref="B250:D250"/>
    <mergeCell ref="B251:D251"/>
    <mergeCell ref="B252:D252"/>
    <mergeCell ref="B253:D253"/>
    <mergeCell ref="B254:D254"/>
    <mergeCell ref="B243:D243"/>
    <mergeCell ref="B244:D244"/>
    <mergeCell ref="B245:D245"/>
    <mergeCell ref="B246:D246"/>
    <mergeCell ref="B247:D247"/>
    <mergeCell ref="B248:D248"/>
    <mergeCell ref="B237:D237"/>
    <mergeCell ref="B238:D238"/>
    <mergeCell ref="B239:D239"/>
    <mergeCell ref="B240:D240"/>
    <mergeCell ref="B241:D241"/>
    <mergeCell ref="B242:D242"/>
    <mergeCell ref="B231:D231"/>
    <mergeCell ref="B232:D232"/>
    <mergeCell ref="B233:D233"/>
    <mergeCell ref="B234:D234"/>
    <mergeCell ref="B235:D235"/>
    <mergeCell ref="B236:D236"/>
    <mergeCell ref="B225:D225"/>
    <mergeCell ref="B226:D226"/>
    <mergeCell ref="B227:D227"/>
    <mergeCell ref="B228:D228"/>
    <mergeCell ref="B229:D229"/>
    <mergeCell ref="B230:D230"/>
    <mergeCell ref="B219:D219"/>
    <mergeCell ref="B220:D220"/>
    <mergeCell ref="B221:D221"/>
    <mergeCell ref="B222:D222"/>
    <mergeCell ref="B223:D223"/>
    <mergeCell ref="B224:D224"/>
    <mergeCell ref="B213:D213"/>
    <mergeCell ref="B214:D214"/>
    <mergeCell ref="B215:D215"/>
    <mergeCell ref="B216:D216"/>
    <mergeCell ref="B217:D217"/>
    <mergeCell ref="B218:D218"/>
    <mergeCell ref="B207:D207"/>
    <mergeCell ref="B208:D208"/>
    <mergeCell ref="B209:D209"/>
    <mergeCell ref="B210:D210"/>
    <mergeCell ref="B211:D211"/>
    <mergeCell ref="B212:D212"/>
    <mergeCell ref="B201:D201"/>
    <mergeCell ref="B202:D202"/>
    <mergeCell ref="B203:D203"/>
    <mergeCell ref="B204:D204"/>
    <mergeCell ref="B205:D205"/>
    <mergeCell ref="B206:D206"/>
    <mergeCell ref="B191:D191"/>
    <mergeCell ref="B192:D192"/>
    <mergeCell ref="B193:D193"/>
    <mergeCell ref="B194:D194"/>
    <mergeCell ref="B195:D195"/>
    <mergeCell ref="B196:D196"/>
    <mergeCell ref="B197:D197"/>
    <mergeCell ref="B198:D198"/>
    <mergeCell ref="B199:D199"/>
    <mergeCell ref="B200:D200"/>
    <mergeCell ref="B185:D185"/>
    <mergeCell ref="B186:D186"/>
    <mergeCell ref="B187:D187"/>
    <mergeCell ref="B188:D188"/>
    <mergeCell ref="B189:D189"/>
    <mergeCell ref="B190:D190"/>
    <mergeCell ref="B179:D179"/>
    <mergeCell ref="B180:D180"/>
    <mergeCell ref="B181:D181"/>
    <mergeCell ref="B182:D182"/>
    <mergeCell ref="B183:D183"/>
    <mergeCell ref="B184:D184"/>
    <mergeCell ref="B169:D169"/>
    <mergeCell ref="B170:D170"/>
    <mergeCell ref="B171:D171"/>
    <mergeCell ref="B172:D172"/>
    <mergeCell ref="B173:D173"/>
    <mergeCell ref="B174:D174"/>
    <mergeCell ref="B163:D163"/>
    <mergeCell ref="B164:D164"/>
    <mergeCell ref="B165:D165"/>
    <mergeCell ref="B166:D166"/>
    <mergeCell ref="B167:D167"/>
    <mergeCell ref="B168:D168"/>
    <mergeCell ref="B157:D157"/>
    <mergeCell ref="B158:D158"/>
    <mergeCell ref="B159:D159"/>
    <mergeCell ref="B160:D160"/>
    <mergeCell ref="B161:D161"/>
    <mergeCell ref="B162:D162"/>
    <mergeCell ref="B151:D151"/>
    <mergeCell ref="B152:D152"/>
    <mergeCell ref="B153:D153"/>
    <mergeCell ref="B154:D154"/>
    <mergeCell ref="B155:D155"/>
    <mergeCell ref="B156:D156"/>
    <mergeCell ref="B145:D145"/>
    <mergeCell ref="B146:D146"/>
    <mergeCell ref="B147:D147"/>
    <mergeCell ref="B148:D148"/>
    <mergeCell ref="B149:D149"/>
    <mergeCell ref="B150:D150"/>
    <mergeCell ref="B139:D139"/>
    <mergeCell ref="B140:D140"/>
    <mergeCell ref="B141:D141"/>
    <mergeCell ref="B142:D142"/>
    <mergeCell ref="B143:D143"/>
    <mergeCell ref="B144:D144"/>
    <mergeCell ref="B133:D133"/>
    <mergeCell ref="B134:D134"/>
    <mergeCell ref="B135:D135"/>
    <mergeCell ref="B136:D136"/>
    <mergeCell ref="B137:D137"/>
    <mergeCell ref="B138:D138"/>
    <mergeCell ref="B127:D127"/>
    <mergeCell ref="B128:D128"/>
    <mergeCell ref="B129:D129"/>
    <mergeCell ref="B130:D130"/>
    <mergeCell ref="B131:D131"/>
    <mergeCell ref="B132:D132"/>
    <mergeCell ref="B121:D121"/>
    <mergeCell ref="B122:D122"/>
    <mergeCell ref="B123:D123"/>
    <mergeCell ref="B124:D124"/>
    <mergeCell ref="B125:D125"/>
    <mergeCell ref="B126:D126"/>
    <mergeCell ref="B111:D111"/>
    <mergeCell ref="B112:D112"/>
    <mergeCell ref="B113:D113"/>
    <mergeCell ref="B114:D114"/>
    <mergeCell ref="B115:D115"/>
    <mergeCell ref="B116:D116"/>
    <mergeCell ref="B105:D105"/>
    <mergeCell ref="B106:D106"/>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B81:D81"/>
    <mergeCell ref="B82:D82"/>
    <mergeCell ref="B83:D83"/>
    <mergeCell ref="B84:D84"/>
    <mergeCell ref="B85:D85"/>
    <mergeCell ref="B86:D86"/>
    <mergeCell ref="B75:D75"/>
    <mergeCell ref="B76:D76"/>
    <mergeCell ref="B77:D77"/>
    <mergeCell ref="B78:D78"/>
    <mergeCell ref="B79:D79"/>
    <mergeCell ref="B80:D80"/>
    <mergeCell ref="B54:D54"/>
    <mergeCell ref="B55:D55"/>
    <mergeCell ref="B69:D69"/>
    <mergeCell ref="B70:D70"/>
    <mergeCell ref="B71:D71"/>
    <mergeCell ref="B72:D72"/>
    <mergeCell ref="B73:D73"/>
    <mergeCell ref="B74:D74"/>
    <mergeCell ref="B62:D62"/>
    <mergeCell ref="B63:D63"/>
    <mergeCell ref="B64:D64"/>
    <mergeCell ref="B65:D65"/>
    <mergeCell ref="B66:D66"/>
    <mergeCell ref="B67:D67"/>
    <mergeCell ref="B68:D68"/>
    <mergeCell ref="B30:D30"/>
    <mergeCell ref="B31:D31"/>
    <mergeCell ref="B32:D32"/>
    <mergeCell ref="B47:D47"/>
    <mergeCell ref="B48:D48"/>
    <mergeCell ref="B49:D49"/>
    <mergeCell ref="B41:D41"/>
    <mergeCell ref="B42:D42"/>
    <mergeCell ref="B43:D43"/>
    <mergeCell ref="B44:D44"/>
    <mergeCell ref="B45:D45"/>
    <mergeCell ref="B46:D46"/>
    <mergeCell ref="B33:D33"/>
    <mergeCell ref="B34:D34"/>
    <mergeCell ref="B175:D175"/>
    <mergeCell ref="B176:D176"/>
    <mergeCell ref="B177:D177"/>
    <mergeCell ref="B178:D178"/>
    <mergeCell ref="B117:D117"/>
    <mergeCell ref="B118:D118"/>
    <mergeCell ref="B119:D119"/>
    <mergeCell ref="B120:D120"/>
    <mergeCell ref="B35:D35"/>
    <mergeCell ref="B36:D36"/>
    <mergeCell ref="B37:D37"/>
    <mergeCell ref="B38:D38"/>
    <mergeCell ref="B39:D39"/>
    <mergeCell ref="B40:D40"/>
    <mergeCell ref="B56:D56"/>
    <mergeCell ref="B57:D57"/>
    <mergeCell ref="B58:D58"/>
    <mergeCell ref="B59:D59"/>
    <mergeCell ref="B60:D60"/>
    <mergeCell ref="B61:D61"/>
    <mergeCell ref="B50:D50"/>
    <mergeCell ref="B51:D51"/>
    <mergeCell ref="B52:D52"/>
    <mergeCell ref="B53:D53"/>
    <mergeCell ref="E339:K339"/>
    <mergeCell ref="E340:K340"/>
    <mergeCell ref="E333:K333"/>
    <mergeCell ref="E334:K334"/>
    <mergeCell ref="E335:K335"/>
    <mergeCell ref="E336:K336"/>
    <mergeCell ref="E337:K337"/>
    <mergeCell ref="E338:K338"/>
    <mergeCell ref="E327:K327"/>
    <mergeCell ref="E328:K328"/>
    <mergeCell ref="E329:K329"/>
    <mergeCell ref="E330:K330"/>
    <mergeCell ref="E331:K331"/>
    <mergeCell ref="E332:K332"/>
    <mergeCell ref="E321:K321"/>
    <mergeCell ref="E322:K322"/>
    <mergeCell ref="E323:K323"/>
    <mergeCell ref="E324:K324"/>
    <mergeCell ref="E325:K325"/>
    <mergeCell ref="E326:K326"/>
    <mergeCell ref="E315:K315"/>
    <mergeCell ref="E316:K316"/>
    <mergeCell ref="E317:K317"/>
    <mergeCell ref="E318:K318"/>
    <mergeCell ref="E319:K319"/>
    <mergeCell ref="E320:K320"/>
    <mergeCell ref="E309:K309"/>
    <mergeCell ref="E310:K310"/>
    <mergeCell ref="E311:K311"/>
    <mergeCell ref="E312:K312"/>
    <mergeCell ref="E313:K313"/>
    <mergeCell ref="E314:K314"/>
    <mergeCell ref="E303:K303"/>
    <mergeCell ref="E304:K304"/>
    <mergeCell ref="E305:K305"/>
    <mergeCell ref="E306:K306"/>
    <mergeCell ref="E307:K307"/>
    <mergeCell ref="E308:K308"/>
    <mergeCell ref="E298:K298"/>
    <mergeCell ref="E299:K299"/>
    <mergeCell ref="E300:K300"/>
    <mergeCell ref="E301:K301"/>
    <mergeCell ref="E302:K302"/>
    <mergeCell ref="E292:K292"/>
    <mergeCell ref="E293:K293"/>
    <mergeCell ref="E294:K294"/>
    <mergeCell ref="E295:K295"/>
    <mergeCell ref="E296:K296"/>
    <mergeCell ref="E297:K297"/>
    <mergeCell ref="E286:K286"/>
    <mergeCell ref="E287:K287"/>
    <mergeCell ref="E288:K288"/>
    <mergeCell ref="E289:K289"/>
    <mergeCell ref="E290:K290"/>
    <mergeCell ref="E291:K291"/>
    <mergeCell ref="E280:K280"/>
    <mergeCell ref="E281:K281"/>
    <mergeCell ref="E282:K282"/>
    <mergeCell ref="E283:K283"/>
    <mergeCell ref="E284:K284"/>
    <mergeCell ref="E285:K285"/>
    <mergeCell ref="E274:K274"/>
    <mergeCell ref="E275:K275"/>
    <mergeCell ref="E276:K276"/>
    <mergeCell ref="E277:K277"/>
    <mergeCell ref="E278:K278"/>
    <mergeCell ref="E279:K279"/>
    <mergeCell ref="E268:K268"/>
    <mergeCell ref="E269:K269"/>
    <mergeCell ref="E270:K270"/>
    <mergeCell ref="E271:K271"/>
    <mergeCell ref="E272:K272"/>
    <mergeCell ref="E273:K273"/>
    <mergeCell ref="E262:K262"/>
    <mergeCell ref="E263:K263"/>
    <mergeCell ref="E264:K264"/>
    <mergeCell ref="E265:K265"/>
    <mergeCell ref="E266:K266"/>
    <mergeCell ref="E267:K267"/>
    <mergeCell ref="E256:K256"/>
    <mergeCell ref="E257:K257"/>
    <mergeCell ref="E258:K258"/>
    <mergeCell ref="E259:K259"/>
    <mergeCell ref="E260:K260"/>
    <mergeCell ref="E261:K261"/>
    <mergeCell ref="E250:K250"/>
    <mergeCell ref="E251:K251"/>
    <mergeCell ref="E252:K252"/>
    <mergeCell ref="E253:K253"/>
    <mergeCell ref="E254:K254"/>
    <mergeCell ref="E255:K255"/>
    <mergeCell ref="E244:K244"/>
    <mergeCell ref="E245:K245"/>
    <mergeCell ref="E246:K246"/>
    <mergeCell ref="E247:K247"/>
    <mergeCell ref="E248:K248"/>
    <mergeCell ref="E249:K249"/>
    <mergeCell ref="E238:K238"/>
    <mergeCell ref="E239:K239"/>
    <mergeCell ref="E240:K240"/>
    <mergeCell ref="E241:K241"/>
    <mergeCell ref="E242:K242"/>
    <mergeCell ref="E243:K243"/>
    <mergeCell ref="E232:K232"/>
    <mergeCell ref="E233:K233"/>
    <mergeCell ref="E234:K234"/>
    <mergeCell ref="E235:K235"/>
    <mergeCell ref="E236:K236"/>
    <mergeCell ref="E237:K237"/>
    <mergeCell ref="E226:K226"/>
    <mergeCell ref="E227:K227"/>
    <mergeCell ref="E228:K228"/>
    <mergeCell ref="E229:K229"/>
    <mergeCell ref="E230:K230"/>
    <mergeCell ref="E231:K231"/>
    <mergeCell ref="E220:K220"/>
    <mergeCell ref="E221:K221"/>
    <mergeCell ref="E222:K222"/>
    <mergeCell ref="E223:K223"/>
    <mergeCell ref="E224:K224"/>
    <mergeCell ref="E225:K225"/>
    <mergeCell ref="E214:K214"/>
    <mergeCell ref="E215:K215"/>
    <mergeCell ref="E216:K216"/>
    <mergeCell ref="E217:K217"/>
    <mergeCell ref="E218:K218"/>
    <mergeCell ref="E219:K219"/>
    <mergeCell ref="E208:K208"/>
    <mergeCell ref="E209:K209"/>
    <mergeCell ref="E210:K210"/>
    <mergeCell ref="E211:K211"/>
    <mergeCell ref="E212:K212"/>
    <mergeCell ref="E213:K213"/>
    <mergeCell ref="E202:K202"/>
    <mergeCell ref="E203:K203"/>
    <mergeCell ref="E204:K204"/>
    <mergeCell ref="E205:K205"/>
    <mergeCell ref="E206:K206"/>
    <mergeCell ref="E207:K207"/>
    <mergeCell ref="E196:K196"/>
    <mergeCell ref="E197:K197"/>
    <mergeCell ref="E198:K198"/>
    <mergeCell ref="E199:K199"/>
    <mergeCell ref="E200:K200"/>
    <mergeCell ref="E201:K201"/>
    <mergeCell ref="E190:K190"/>
    <mergeCell ref="E191:K191"/>
    <mergeCell ref="E192:K192"/>
    <mergeCell ref="E193:K193"/>
    <mergeCell ref="E194:K194"/>
    <mergeCell ref="E195:K195"/>
    <mergeCell ref="E184:K184"/>
    <mergeCell ref="E185:K185"/>
    <mergeCell ref="E186:K186"/>
    <mergeCell ref="E187:K187"/>
    <mergeCell ref="E188:K188"/>
    <mergeCell ref="E189:K189"/>
    <mergeCell ref="E179:K179"/>
    <mergeCell ref="E180:K180"/>
    <mergeCell ref="E181:K181"/>
    <mergeCell ref="E182:K182"/>
    <mergeCell ref="E183:K183"/>
    <mergeCell ref="E173:K173"/>
    <mergeCell ref="E174:K174"/>
    <mergeCell ref="E175:K175"/>
    <mergeCell ref="E176:K176"/>
    <mergeCell ref="E177:K177"/>
    <mergeCell ref="E178:K178"/>
    <mergeCell ref="E167:K167"/>
    <mergeCell ref="E168:K168"/>
    <mergeCell ref="E169:K169"/>
    <mergeCell ref="E170:K170"/>
    <mergeCell ref="E171:K171"/>
    <mergeCell ref="E172:K172"/>
    <mergeCell ref="E161:K161"/>
    <mergeCell ref="E162:K162"/>
    <mergeCell ref="E163:K163"/>
    <mergeCell ref="E164:K164"/>
    <mergeCell ref="E165:K165"/>
    <mergeCell ref="E166:K166"/>
    <mergeCell ref="E155:K155"/>
    <mergeCell ref="E156:K156"/>
    <mergeCell ref="E157:K157"/>
    <mergeCell ref="E158:K158"/>
    <mergeCell ref="E159:K159"/>
    <mergeCell ref="E160:K160"/>
    <mergeCell ref="E149:K149"/>
    <mergeCell ref="E150:K150"/>
    <mergeCell ref="E151:K151"/>
    <mergeCell ref="E152:K152"/>
    <mergeCell ref="E153:K153"/>
    <mergeCell ref="E154:K154"/>
    <mergeCell ref="E143:K143"/>
    <mergeCell ref="E144:K144"/>
    <mergeCell ref="E145:K145"/>
    <mergeCell ref="E146:K146"/>
    <mergeCell ref="E147:K147"/>
    <mergeCell ref="E148:K148"/>
    <mergeCell ref="E137:K137"/>
    <mergeCell ref="E138:K138"/>
    <mergeCell ref="E139:K139"/>
    <mergeCell ref="E140:K140"/>
    <mergeCell ref="E141:K141"/>
    <mergeCell ref="E142:K142"/>
    <mergeCell ref="E131:K131"/>
    <mergeCell ref="E132:K132"/>
    <mergeCell ref="E133:K133"/>
    <mergeCell ref="E134:K134"/>
    <mergeCell ref="E135:K135"/>
    <mergeCell ref="E136:K136"/>
    <mergeCell ref="E125:K125"/>
    <mergeCell ref="E126:K126"/>
    <mergeCell ref="E127:K127"/>
    <mergeCell ref="E128:K128"/>
    <mergeCell ref="E129:K129"/>
    <mergeCell ref="E130:K130"/>
    <mergeCell ref="E119:K119"/>
    <mergeCell ref="E120:K120"/>
    <mergeCell ref="E121:K121"/>
    <mergeCell ref="E122:K122"/>
    <mergeCell ref="E123:K123"/>
    <mergeCell ref="E124:K124"/>
    <mergeCell ref="E113:K113"/>
    <mergeCell ref="E114:K114"/>
    <mergeCell ref="E115:K115"/>
    <mergeCell ref="E116:K116"/>
    <mergeCell ref="E117:K117"/>
    <mergeCell ref="E118:K118"/>
    <mergeCell ref="E107:K107"/>
    <mergeCell ref="E108:K108"/>
    <mergeCell ref="E109:K109"/>
    <mergeCell ref="E110:K110"/>
    <mergeCell ref="E111:K111"/>
    <mergeCell ref="E112:K112"/>
    <mergeCell ref="E101:K101"/>
    <mergeCell ref="E102:K102"/>
    <mergeCell ref="E103:K103"/>
    <mergeCell ref="E104:K104"/>
    <mergeCell ref="E105:K105"/>
    <mergeCell ref="E106:K106"/>
    <mergeCell ref="E95:K95"/>
    <mergeCell ref="E96:K96"/>
    <mergeCell ref="E97:K97"/>
    <mergeCell ref="E98:K98"/>
    <mergeCell ref="E99:K99"/>
    <mergeCell ref="E100:K100"/>
    <mergeCell ref="E90:K90"/>
    <mergeCell ref="E91:K91"/>
    <mergeCell ref="E92:K92"/>
    <mergeCell ref="E93:K93"/>
    <mergeCell ref="E94:K94"/>
    <mergeCell ref="E84:K84"/>
    <mergeCell ref="E85:K85"/>
    <mergeCell ref="E86:K86"/>
    <mergeCell ref="E87:K87"/>
    <mergeCell ref="E88:K88"/>
    <mergeCell ref="E89:K89"/>
    <mergeCell ref="E78:K78"/>
    <mergeCell ref="E79:K79"/>
    <mergeCell ref="E80:K80"/>
    <mergeCell ref="E81:K81"/>
    <mergeCell ref="E82:K82"/>
    <mergeCell ref="E83:K83"/>
    <mergeCell ref="E72:K72"/>
    <mergeCell ref="E73:K73"/>
    <mergeCell ref="E74:K74"/>
    <mergeCell ref="E75:K75"/>
    <mergeCell ref="E76:K76"/>
    <mergeCell ref="E77:K77"/>
    <mergeCell ref="E66:K66"/>
    <mergeCell ref="E67:K67"/>
    <mergeCell ref="E68:K68"/>
    <mergeCell ref="E69:K69"/>
    <mergeCell ref="E70:K70"/>
    <mergeCell ref="E71:K71"/>
    <mergeCell ref="E60:K60"/>
    <mergeCell ref="E61:K61"/>
    <mergeCell ref="E62:K62"/>
    <mergeCell ref="E63:K63"/>
    <mergeCell ref="E64:K64"/>
    <mergeCell ref="E65:K65"/>
    <mergeCell ref="E54:K54"/>
    <mergeCell ref="E55:K55"/>
    <mergeCell ref="E56:K56"/>
    <mergeCell ref="E57:K57"/>
    <mergeCell ref="E58:K58"/>
    <mergeCell ref="E59:K59"/>
    <mergeCell ref="E48:K48"/>
    <mergeCell ref="E49:K49"/>
    <mergeCell ref="E50:K50"/>
    <mergeCell ref="E51:K51"/>
    <mergeCell ref="E52:K52"/>
    <mergeCell ref="E53:K53"/>
    <mergeCell ref="E42:K42"/>
    <mergeCell ref="E43:K43"/>
    <mergeCell ref="E44:K44"/>
    <mergeCell ref="E45:K45"/>
    <mergeCell ref="E46:K46"/>
    <mergeCell ref="E47:K47"/>
    <mergeCell ref="E36:K36"/>
    <mergeCell ref="E37:K37"/>
    <mergeCell ref="E38:K38"/>
    <mergeCell ref="E39:K39"/>
    <mergeCell ref="E40:K40"/>
    <mergeCell ref="E41:K41"/>
    <mergeCell ref="E30:K30"/>
    <mergeCell ref="E31:K31"/>
    <mergeCell ref="E32:K32"/>
    <mergeCell ref="E33:K33"/>
    <mergeCell ref="E34:K34"/>
    <mergeCell ref="E35:K35"/>
    <mergeCell ref="E27:K27"/>
    <mergeCell ref="E28:K28"/>
    <mergeCell ref="E29:K29"/>
    <mergeCell ref="B22:D22"/>
    <mergeCell ref="B23:D23"/>
    <mergeCell ref="B24:D24"/>
    <mergeCell ref="B25:D25"/>
    <mergeCell ref="E21:K21"/>
    <mergeCell ref="E22:K22"/>
    <mergeCell ref="E23:K23"/>
    <mergeCell ref="E24:K24"/>
    <mergeCell ref="E25:K25"/>
    <mergeCell ref="E26:K26"/>
    <mergeCell ref="B21:D21"/>
    <mergeCell ref="B26:D26"/>
    <mergeCell ref="B27:D27"/>
    <mergeCell ref="B28:D28"/>
    <mergeCell ref="B29:D29"/>
    <mergeCell ref="B5:P5"/>
    <mergeCell ref="C6:H7"/>
    <mergeCell ref="I6:I7"/>
    <mergeCell ref="B17:Q17"/>
    <mergeCell ref="Q6:Q7"/>
    <mergeCell ref="B12:Q12"/>
    <mergeCell ref="B14:Q14"/>
    <mergeCell ref="B6:B7"/>
    <mergeCell ref="J6:J7"/>
    <mergeCell ref="K6:K7"/>
    <mergeCell ref="L6:L7"/>
    <mergeCell ref="M6:M7"/>
    <mergeCell ref="N6:N7"/>
    <mergeCell ref="O6:O7"/>
    <mergeCell ref="P6:P7"/>
  </mergeCells>
  <hyperlinks>
    <hyperlink ref="B6:B7" location="'SI5 | 2'!A1" display="&lt;" xr:uid="{00000000-0004-0000-0F00-000000000000}"/>
    <hyperlink ref="O6:O7" location="'Basic Data'!A1" display="Basic Data" xr:uid="{00000000-0004-0000-0F00-000001000000}"/>
    <hyperlink ref="P6:P7" location="Manual!A1" display="Manual" xr:uid="{00000000-0004-0000-0F00-000002000000}"/>
    <hyperlink ref="Q6:Q7" location="Overview!A1" display="Overview" xr:uid="{00000000-0004-0000-0F00-000003000000}"/>
    <hyperlink ref="I6:I7" location="Overview!A1" display="&gt;" xr:uid="{00000000-0004-0000-0F00-000004000000}"/>
  </hyperlink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sheetPr>
  <dimension ref="A1:V449"/>
  <sheetViews>
    <sheetView workbookViewId="0">
      <selection activeCell="Q18" sqref="Q18"/>
    </sheetView>
  </sheetViews>
  <sheetFormatPr defaultColWidth="10.58203125" defaultRowHeight="14"/>
  <cols>
    <col min="1" max="4" width="10.58203125" style="185" customWidth="1"/>
    <col min="9" max="9" width="15.08203125" customWidth="1"/>
  </cols>
  <sheetData>
    <row r="1" spans="1:22" ht="18">
      <c r="A1" s="530" t="s">
        <v>1087</v>
      </c>
    </row>
    <row r="3" spans="1:22">
      <c r="R3" s="189" t="s">
        <v>1088</v>
      </c>
      <c r="S3" s="188"/>
      <c r="T3" s="188"/>
      <c r="U3" s="188"/>
      <c r="V3" s="188"/>
    </row>
    <row r="4" spans="1:22">
      <c r="A4" s="186" t="s">
        <v>1089</v>
      </c>
      <c r="B4" s="186" t="s">
        <v>1090</v>
      </c>
      <c r="C4" s="186" t="s">
        <v>1091</v>
      </c>
      <c r="D4" s="187" t="s">
        <v>1092</v>
      </c>
      <c r="E4" s="188"/>
      <c r="F4" s="188"/>
      <c r="I4" s="189" t="s">
        <v>1093</v>
      </c>
      <c r="J4" s="190" t="s">
        <v>1094</v>
      </c>
      <c r="K4" s="188"/>
      <c r="L4" s="188"/>
      <c r="M4" s="188"/>
      <c r="N4" s="188"/>
      <c r="R4" s="189"/>
      <c r="S4" s="188"/>
      <c r="T4" s="188"/>
      <c r="U4" s="188"/>
      <c r="V4" s="188"/>
    </row>
    <row r="5" spans="1:22">
      <c r="A5" s="191"/>
      <c r="B5" s="191"/>
      <c r="C5" s="191"/>
      <c r="D5" s="191"/>
      <c r="E5" s="188"/>
      <c r="F5" s="188"/>
      <c r="I5" s="188"/>
      <c r="J5" s="188"/>
      <c r="K5" s="188"/>
      <c r="L5" s="188"/>
      <c r="M5" s="188"/>
      <c r="N5" s="188"/>
      <c r="R5" s="1283" t="s">
        <v>1095</v>
      </c>
      <c r="S5" s="1283"/>
      <c r="T5" s="523">
        <v>45117</v>
      </c>
      <c r="U5" s="524" t="s">
        <v>1096</v>
      </c>
      <c r="V5" s="524" t="s">
        <v>1097</v>
      </c>
    </row>
    <row r="6" spans="1:22">
      <c r="A6" s="157" t="s">
        <v>1098</v>
      </c>
      <c r="B6" s="155">
        <f>IF('Basic Data'!$E$16&gt;0,YEAR('Basic Data'!$E$16),"-")</f>
        <v>2021</v>
      </c>
      <c r="C6" s="155" t="s">
        <v>1099</v>
      </c>
      <c r="D6" s="155">
        <f>IF('Basic Data'!$H$16&gt;0,YEAR('Basic Data'!$H$16),"-")</f>
        <v>2025</v>
      </c>
      <c r="E6" s="155"/>
      <c r="F6" s="155"/>
      <c r="G6" s="148"/>
      <c r="H6" s="148"/>
      <c r="I6" s="155" t="s">
        <v>1100</v>
      </c>
      <c r="J6" s="155">
        <f>IF($B$6&lt;=$D$6,$B$6,"")</f>
        <v>2021</v>
      </c>
      <c r="K6" s="188"/>
      <c r="L6" s="188"/>
      <c r="M6" s="188"/>
      <c r="N6" s="188"/>
      <c r="R6" s="188"/>
      <c r="S6" s="188"/>
      <c r="T6" s="188"/>
      <c r="U6" s="188"/>
      <c r="V6" s="188"/>
    </row>
    <row r="7" spans="1:22">
      <c r="A7" s="154" t="s">
        <v>1101</v>
      </c>
      <c r="B7" s="158">
        <f>MONTH('Basic Data'!$D$18)</f>
        <v>9</v>
      </c>
      <c r="C7" s="159" t="s">
        <v>1102</v>
      </c>
      <c r="D7" s="158">
        <f>YEAR('Basic Data'!$D$18)</f>
        <v>2023</v>
      </c>
      <c r="E7" s="156"/>
      <c r="F7" s="156"/>
      <c r="G7" s="149"/>
      <c r="H7" s="149"/>
      <c r="I7" s="155" t="s">
        <v>233</v>
      </c>
      <c r="J7" s="155">
        <f t="shared" ref="J7:J13" si="0">IFERROR(IF($J6+1&lt;=$D$6,$J6+1,""),"")</f>
        <v>2022</v>
      </c>
      <c r="K7" s="188"/>
      <c r="L7" s="188"/>
      <c r="M7" s="188"/>
      <c r="N7" s="188"/>
      <c r="R7" s="1283" t="s">
        <v>1103</v>
      </c>
      <c r="S7" s="1283"/>
      <c r="T7" s="188" t="s">
        <v>1104</v>
      </c>
      <c r="U7" s="188"/>
      <c r="V7" s="188"/>
    </row>
    <row r="8" spans="1:22">
      <c r="A8" s="154" t="s">
        <v>1105</v>
      </c>
      <c r="B8" s="154"/>
      <c r="C8" s="154" t="s">
        <v>1106</v>
      </c>
      <c r="D8" s="159">
        <v>40422</v>
      </c>
      <c r="E8" s="154" t="s">
        <v>1107</v>
      </c>
      <c r="F8" s="159">
        <v>55153</v>
      </c>
      <c r="G8" s="149"/>
      <c r="H8" s="149"/>
      <c r="I8" s="155" t="s">
        <v>234</v>
      </c>
      <c r="J8" s="155">
        <f t="shared" si="0"/>
        <v>2023</v>
      </c>
      <c r="K8" s="188"/>
      <c r="L8" s="188"/>
      <c r="M8" s="188"/>
      <c r="N8" s="188"/>
      <c r="R8" s="188"/>
      <c r="S8" s="188"/>
      <c r="T8" s="188"/>
      <c r="U8" s="188"/>
      <c r="V8" s="188"/>
    </row>
    <row r="9" spans="1:22">
      <c r="A9" s="156"/>
      <c r="B9" s="156"/>
      <c r="C9" s="156"/>
      <c r="D9" s="156"/>
      <c r="E9" s="156"/>
      <c r="F9" s="156"/>
      <c r="G9" s="149"/>
      <c r="H9" s="149"/>
      <c r="I9" s="155" t="s">
        <v>235</v>
      </c>
      <c r="J9" s="155">
        <f t="shared" si="0"/>
        <v>2024</v>
      </c>
      <c r="K9" s="188"/>
      <c r="L9" s="188"/>
      <c r="M9" s="188"/>
      <c r="N9" s="188"/>
    </row>
    <row r="10" spans="1:22">
      <c r="A10" s="160" t="s">
        <v>1108</v>
      </c>
      <c r="B10" s="191"/>
      <c r="C10" s="156"/>
      <c r="D10" s="156"/>
      <c r="E10" s="156"/>
      <c r="F10" s="156"/>
      <c r="G10" s="149"/>
      <c r="H10" s="149"/>
      <c r="I10" s="155" t="s">
        <v>236</v>
      </c>
      <c r="J10" s="155">
        <f t="shared" si="0"/>
        <v>2025</v>
      </c>
      <c r="K10" s="188"/>
      <c r="L10" s="188"/>
      <c r="M10" s="188"/>
      <c r="N10" s="188"/>
    </row>
    <row r="11" spans="1:22">
      <c r="A11" s="154" t="s">
        <v>127</v>
      </c>
      <c r="B11" s="191"/>
      <c r="C11" s="156"/>
      <c r="D11" s="156"/>
      <c r="E11" s="156"/>
      <c r="F11" s="156"/>
      <c r="G11" s="149"/>
      <c r="H11" s="149"/>
      <c r="I11" s="155" t="s">
        <v>237</v>
      </c>
      <c r="J11" s="155" t="str">
        <f t="shared" si="0"/>
        <v/>
      </c>
      <c r="K11" s="188"/>
      <c r="L11" s="188"/>
      <c r="M11" s="188"/>
      <c r="N11" s="188"/>
    </row>
    <row r="12" spans="1:22">
      <c r="A12" s="154" t="s">
        <v>115</v>
      </c>
      <c r="B12" s="191"/>
      <c r="C12" s="156"/>
      <c r="D12" s="156"/>
      <c r="E12" s="156"/>
      <c r="F12" s="156"/>
      <c r="G12" s="149"/>
      <c r="H12" s="149"/>
      <c r="I12" s="155" t="s">
        <v>238</v>
      </c>
      <c r="J12" s="155" t="str">
        <f t="shared" si="0"/>
        <v/>
      </c>
      <c r="K12" s="188"/>
      <c r="L12" s="188"/>
      <c r="M12" s="188"/>
      <c r="N12" s="188"/>
    </row>
    <row r="13" spans="1:22">
      <c r="A13" s="154" t="s">
        <v>1109</v>
      </c>
      <c r="B13" s="191"/>
      <c r="C13" s="156"/>
      <c r="D13" s="156"/>
      <c r="E13" s="156"/>
      <c r="F13" s="156"/>
      <c r="G13" s="149"/>
      <c r="H13" s="149"/>
      <c r="I13" s="155" t="s">
        <v>239</v>
      </c>
      <c r="J13" s="155" t="str">
        <f t="shared" si="0"/>
        <v/>
      </c>
      <c r="K13" s="188"/>
      <c r="L13" s="188"/>
      <c r="M13" s="188"/>
      <c r="N13" s="188"/>
    </row>
    <row r="14" spans="1:22">
      <c r="A14" s="154" t="s">
        <v>1110</v>
      </c>
      <c r="B14" s="191"/>
      <c r="C14" s="156"/>
      <c r="D14" s="156"/>
      <c r="E14" s="156"/>
      <c r="F14" s="156"/>
      <c r="G14" s="149"/>
      <c r="H14" s="149"/>
      <c r="I14" s="155" t="s">
        <v>240</v>
      </c>
      <c r="J14" s="155" t="str">
        <f>IFERROR(IF($J13+1&lt;=$D$6,$J13+1,""),"")</f>
        <v/>
      </c>
      <c r="K14" s="188"/>
      <c r="L14" s="188"/>
      <c r="M14" s="188"/>
      <c r="N14" s="188"/>
    </row>
    <row r="15" spans="1:22">
      <c r="A15" s="154" t="s">
        <v>1111</v>
      </c>
      <c r="B15" s="156"/>
      <c r="C15" s="156"/>
      <c r="D15" s="156"/>
      <c r="E15" s="156"/>
      <c r="F15" s="156"/>
      <c r="G15" s="149"/>
      <c r="H15" s="149"/>
      <c r="I15" s="155" t="s">
        <v>241</v>
      </c>
      <c r="J15" s="155" t="str">
        <f>IFERROR(IF($J14+1&lt;=$D$6,$J14+1,""),"")</f>
        <v/>
      </c>
      <c r="K15" s="188"/>
      <c r="L15" s="188"/>
      <c r="M15" s="188"/>
      <c r="N15" s="188"/>
    </row>
    <row r="16" spans="1:22">
      <c r="A16" s="154" t="s">
        <v>1112</v>
      </c>
      <c r="B16" s="156"/>
      <c r="C16" s="156"/>
      <c r="D16" s="156"/>
      <c r="E16" s="156"/>
      <c r="F16" s="156"/>
      <c r="G16" s="149"/>
      <c r="H16" s="149"/>
      <c r="I16" s="155" t="s">
        <v>242</v>
      </c>
      <c r="J16" s="155" t="str">
        <f>IFERROR(IF($J15+1&lt;=$D$6,$J15+1,""),"")</f>
        <v/>
      </c>
      <c r="K16" s="188"/>
      <c r="L16" s="188"/>
      <c r="M16" s="188"/>
      <c r="N16" s="188"/>
    </row>
    <row r="17" spans="1:15">
      <c r="A17" s="156"/>
      <c r="B17" s="156"/>
      <c r="C17" s="156"/>
      <c r="D17" s="156"/>
      <c r="E17" s="156"/>
      <c r="F17" s="156"/>
      <c r="G17" s="149"/>
      <c r="H17" s="149"/>
      <c r="I17" s="155" t="s">
        <v>243</v>
      </c>
      <c r="J17" s="155" t="str">
        <f>IFERROR(IF($J16+1&lt;=$D$6,$J16+1,""),"")</f>
        <v/>
      </c>
      <c r="K17" s="188"/>
      <c r="L17" s="188"/>
      <c r="M17" s="188"/>
      <c r="N17" s="188"/>
    </row>
    <row r="18" spans="1:15">
      <c r="A18" s="160" t="s">
        <v>1113</v>
      </c>
      <c r="B18" s="156"/>
      <c r="C18" s="156"/>
      <c r="D18" s="156"/>
      <c r="E18" s="156"/>
      <c r="F18" s="156"/>
      <c r="G18" s="149"/>
      <c r="H18" s="149"/>
      <c r="I18" s="156"/>
      <c r="J18" s="156"/>
      <c r="K18" s="188"/>
      <c r="L18" s="188"/>
      <c r="M18" s="188"/>
      <c r="N18" s="188"/>
    </row>
    <row r="19" spans="1:15">
      <c r="A19" s="154" t="s">
        <v>127</v>
      </c>
      <c r="B19" s="156"/>
      <c r="C19" s="156"/>
      <c r="D19" s="156"/>
      <c r="E19" s="156"/>
      <c r="F19" s="156"/>
      <c r="G19" s="149"/>
      <c r="H19" s="149"/>
      <c r="I19" s="156"/>
      <c r="J19" s="156"/>
      <c r="K19" s="188"/>
      <c r="L19" s="188"/>
      <c r="M19" s="188"/>
      <c r="N19" s="188"/>
    </row>
    <row r="20" spans="1:15">
      <c r="A20" s="154" t="s">
        <v>1114</v>
      </c>
      <c r="B20" s="156"/>
      <c r="C20" s="156"/>
      <c r="D20" s="156"/>
      <c r="E20" s="156"/>
      <c r="F20" s="156"/>
      <c r="G20" s="149"/>
      <c r="H20" s="149"/>
      <c r="I20" s="156"/>
      <c r="J20" s="156"/>
      <c r="K20" s="188"/>
      <c r="L20" s="188"/>
      <c r="M20" s="188"/>
      <c r="N20" s="188"/>
    </row>
    <row r="21" spans="1:15">
      <c r="A21" s="154" t="s">
        <v>1115</v>
      </c>
      <c r="B21" s="156"/>
      <c r="C21" s="156"/>
      <c r="D21" s="156"/>
      <c r="E21" s="156"/>
      <c r="F21" s="156"/>
      <c r="G21" s="149"/>
      <c r="H21" s="149"/>
      <c r="I21" s="156"/>
      <c r="J21" s="156"/>
      <c r="K21" s="188"/>
      <c r="L21" s="188"/>
      <c r="M21" s="188"/>
      <c r="N21" s="188"/>
    </row>
    <row r="22" spans="1:15">
      <c r="A22" s="154" t="s">
        <v>85</v>
      </c>
      <c r="B22" s="156"/>
      <c r="C22" s="156"/>
      <c r="D22" s="156"/>
      <c r="E22" s="156"/>
      <c r="F22" s="156"/>
      <c r="G22" s="149"/>
      <c r="H22" s="149"/>
      <c r="I22" s="156"/>
      <c r="J22" s="156"/>
      <c r="K22" s="188"/>
      <c r="L22" s="188"/>
      <c r="M22" s="188"/>
      <c r="N22" s="188"/>
    </row>
    <row r="23" spans="1:15">
      <c r="A23" s="154" t="s">
        <v>88</v>
      </c>
      <c r="B23" s="156"/>
      <c r="C23" s="156"/>
      <c r="D23" s="156"/>
      <c r="E23" s="156"/>
      <c r="F23" s="156"/>
      <c r="G23" s="149"/>
      <c r="H23" s="149"/>
      <c r="I23" s="156"/>
      <c r="J23" s="156"/>
      <c r="K23" s="188"/>
      <c r="L23" s="188"/>
      <c r="M23" s="188"/>
      <c r="N23" s="188"/>
    </row>
    <row r="24" spans="1:15">
      <c r="A24" s="154" t="s">
        <v>93</v>
      </c>
      <c r="B24" s="156"/>
      <c r="C24" s="156"/>
      <c r="D24" s="156"/>
      <c r="E24" s="156"/>
      <c r="F24" s="156"/>
      <c r="G24" s="149"/>
      <c r="H24" s="149"/>
      <c r="I24" s="156"/>
      <c r="J24" s="156"/>
      <c r="K24" s="188"/>
      <c r="L24" s="188"/>
      <c r="M24" s="188"/>
      <c r="N24" s="188"/>
    </row>
    <row r="25" spans="1:15">
      <c r="A25" s="154" t="s">
        <v>1116</v>
      </c>
      <c r="B25" s="156"/>
      <c r="C25" s="156"/>
      <c r="D25" s="156"/>
      <c r="E25" s="156"/>
      <c r="F25" s="156"/>
      <c r="G25" s="149"/>
      <c r="H25" s="149"/>
      <c r="I25" s="156"/>
      <c r="J25" s="156"/>
      <c r="K25" s="188"/>
      <c r="L25" s="188"/>
      <c r="M25" s="188"/>
      <c r="N25" s="188"/>
    </row>
    <row r="26" spans="1:15">
      <c r="A26" s="156"/>
      <c r="B26" s="156"/>
      <c r="C26" s="156"/>
      <c r="D26" s="156"/>
      <c r="E26" s="156"/>
      <c r="F26" s="156"/>
      <c r="G26" s="149"/>
      <c r="H26" s="149"/>
      <c r="I26" s="149"/>
      <c r="J26" s="149"/>
    </row>
    <row r="27" spans="1:15">
      <c r="E27" s="185"/>
      <c r="F27" s="185"/>
      <c r="G27" s="185"/>
      <c r="H27" s="185"/>
      <c r="I27" s="185"/>
      <c r="J27" s="185"/>
      <c r="K27" s="185"/>
      <c r="L27" s="185"/>
      <c r="M27" s="185"/>
      <c r="N27" s="185"/>
      <c r="O27" s="185"/>
    </row>
    <row r="28" spans="1:15">
      <c r="A28" s="186" t="s">
        <v>1117</v>
      </c>
      <c r="B28" s="191"/>
      <c r="C28" s="191"/>
      <c r="E28" s="185"/>
      <c r="F28" s="185"/>
      <c r="G28" s="185"/>
      <c r="H28" s="185"/>
      <c r="I28" s="185"/>
      <c r="J28" s="185"/>
      <c r="K28" s="185"/>
      <c r="L28" s="185"/>
      <c r="M28" s="185"/>
      <c r="N28" s="185"/>
      <c r="O28" s="185"/>
    </row>
    <row r="29" spans="1:15">
      <c r="A29" s="191"/>
      <c r="B29" s="191"/>
      <c r="C29" s="191"/>
      <c r="E29" s="185"/>
      <c r="F29" s="185"/>
      <c r="G29" s="185"/>
      <c r="H29" s="185"/>
      <c r="I29" s="185"/>
      <c r="J29" s="185"/>
      <c r="K29" s="185"/>
      <c r="L29" s="185"/>
      <c r="M29" s="185"/>
      <c r="N29" s="185"/>
      <c r="O29" s="185"/>
    </row>
    <row r="30" spans="1:15">
      <c r="A30" s="191"/>
      <c r="B30" s="191"/>
      <c r="C30" s="191"/>
      <c r="E30" s="185"/>
      <c r="F30" s="185"/>
      <c r="G30" s="185"/>
      <c r="H30" s="185"/>
      <c r="I30" s="185"/>
      <c r="J30" s="185"/>
      <c r="K30" s="185"/>
      <c r="L30" s="185"/>
      <c r="M30" s="185"/>
      <c r="N30" s="185"/>
      <c r="O30" s="185"/>
    </row>
    <row r="31" spans="1:15">
      <c r="A31" s="155" t="s">
        <v>1118</v>
      </c>
      <c r="B31" s="191"/>
      <c r="C31" s="191"/>
      <c r="E31" s="185"/>
      <c r="F31" s="185"/>
      <c r="G31" s="185"/>
      <c r="H31" s="185"/>
      <c r="I31" s="185"/>
      <c r="J31" s="185"/>
      <c r="K31" s="185"/>
      <c r="L31" s="185"/>
      <c r="M31" s="185"/>
      <c r="N31" s="185"/>
      <c r="O31" s="185"/>
    </row>
    <row r="32" spans="1:15">
      <c r="A32" s="155" t="s">
        <v>127</v>
      </c>
      <c r="B32" s="191"/>
      <c r="C32" s="191"/>
      <c r="E32" s="185"/>
      <c r="F32" s="185"/>
      <c r="G32" s="185"/>
      <c r="H32" s="185"/>
      <c r="I32" s="185"/>
      <c r="J32" s="185"/>
      <c r="K32" s="185"/>
      <c r="L32" s="185"/>
      <c r="M32" s="185"/>
      <c r="N32" s="185"/>
      <c r="O32" s="185"/>
    </row>
    <row r="33" spans="1:15">
      <c r="A33" s="155" t="s">
        <v>120</v>
      </c>
      <c r="B33" s="191"/>
      <c r="C33" s="191"/>
      <c r="E33" s="185"/>
      <c r="F33" s="185"/>
      <c r="G33" s="185"/>
      <c r="H33" s="185"/>
      <c r="I33" s="185"/>
      <c r="J33" s="185"/>
      <c r="K33" s="185"/>
      <c r="L33" s="185"/>
      <c r="M33" s="185"/>
      <c r="N33" s="185"/>
      <c r="O33" s="185"/>
    </row>
    <row r="34" spans="1:15">
      <c r="A34" s="155" t="s">
        <v>121</v>
      </c>
      <c r="B34" s="191"/>
      <c r="C34" s="191"/>
      <c r="E34" s="185"/>
      <c r="F34" s="185"/>
      <c r="G34" s="185"/>
      <c r="H34" s="185"/>
      <c r="I34" s="185"/>
      <c r="J34" s="185"/>
      <c r="K34" s="185"/>
      <c r="L34" s="185"/>
      <c r="M34" s="185"/>
      <c r="N34" s="185"/>
      <c r="O34" s="185"/>
    </row>
    <row r="35" spans="1:15">
      <c r="A35" s="191"/>
      <c r="B35" s="191"/>
      <c r="C35" s="191"/>
      <c r="E35" s="185"/>
      <c r="F35" s="185"/>
      <c r="G35" s="185"/>
      <c r="H35" s="185"/>
      <c r="I35" s="185"/>
      <c r="J35" s="185"/>
      <c r="K35" s="185"/>
      <c r="L35" s="185"/>
      <c r="M35" s="185"/>
      <c r="N35" s="185"/>
      <c r="O35" s="185"/>
    </row>
    <row r="36" spans="1:15">
      <c r="E36" s="185"/>
      <c r="F36" s="185"/>
      <c r="G36" s="185"/>
      <c r="H36" s="185"/>
      <c r="I36" s="185"/>
      <c r="J36" s="185"/>
      <c r="K36" s="185"/>
      <c r="L36" s="185"/>
      <c r="M36" s="185"/>
      <c r="N36" s="185"/>
      <c r="O36" s="185"/>
    </row>
    <row r="37" spans="1:15">
      <c r="E37" s="185"/>
      <c r="F37" s="185"/>
      <c r="G37" s="185"/>
      <c r="H37" s="185"/>
      <c r="I37" s="185"/>
      <c r="J37" s="185"/>
      <c r="K37" s="185"/>
      <c r="L37" s="185"/>
      <c r="M37" s="185"/>
      <c r="N37" s="185"/>
      <c r="O37" s="185"/>
    </row>
    <row r="38" spans="1:15">
      <c r="A38" s="186" t="s">
        <v>1089</v>
      </c>
      <c r="B38" s="186" t="s">
        <v>1119</v>
      </c>
      <c r="C38" s="186"/>
      <c r="D38" s="191"/>
      <c r="E38" s="191"/>
      <c r="F38" s="191"/>
      <c r="G38" s="191"/>
      <c r="H38" s="191"/>
      <c r="I38" s="191"/>
      <c r="J38" s="191"/>
      <c r="K38" s="191"/>
      <c r="L38" s="191"/>
      <c r="M38" s="191"/>
      <c r="N38" s="185"/>
      <c r="O38" s="185"/>
    </row>
    <row r="39" spans="1:15">
      <c r="A39" s="191"/>
      <c r="B39" s="191"/>
      <c r="C39" s="191"/>
      <c r="D39" s="191"/>
      <c r="E39" s="191"/>
      <c r="F39" s="191"/>
      <c r="G39" s="191"/>
      <c r="H39" s="191"/>
      <c r="I39" s="191"/>
      <c r="J39" s="191"/>
      <c r="K39" s="191"/>
      <c r="L39" s="191"/>
      <c r="M39" s="191"/>
      <c r="N39" s="185"/>
      <c r="O39" s="185"/>
    </row>
    <row r="40" spans="1:15">
      <c r="A40" s="155"/>
      <c r="B40" s="155"/>
      <c r="C40" s="155"/>
      <c r="D40" s="155">
        <v>0</v>
      </c>
      <c r="E40" s="155" t="s">
        <v>1120</v>
      </c>
      <c r="F40" s="155"/>
      <c r="G40" s="191"/>
      <c r="H40" s="191"/>
      <c r="I40" s="191"/>
      <c r="J40" s="191"/>
      <c r="K40" s="191"/>
      <c r="L40" s="191"/>
      <c r="M40" s="191"/>
      <c r="N40" s="185"/>
      <c r="O40" s="185"/>
    </row>
    <row r="41" spans="1:15">
      <c r="A41" s="155"/>
      <c r="B41" s="155" t="s">
        <v>1121</v>
      </c>
      <c r="C41" s="155"/>
      <c r="D41" s="171" t="s">
        <v>127</v>
      </c>
      <c r="E41" s="155" t="s">
        <v>1120</v>
      </c>
      <c r="F41" s="155"/>
      <c r="G41" s="191"/>
      <c r="H41" s="191"/>
      <c r="I41" s="191"/>
      <c r="J41" s="191"/>
      <c r="K41" s="191"/>
      <c r="L41" s="191"/>
      <c r="M41" s="191"/>
      <c r="N41" s="185"/>
      <c r="O41" s="185"/>
    </row>
    <row r="42" spans="1:15">
      <c r="A42" s="155" t="s">
        <v>1122</v>
      </c>
      <c r="B42" s="155" t="str">
        <f>'Basic Data'!$J$29</f>
        <v>Yes</v>
      </c>
      <c r="C42" s="155"/>
      <c r="D42" s="155" t="s">
        <v>121</v>
      </c>
      <c r="E42" s="155" t="s">
        <v>1123</v>
      </c>
      <c r="F42" s="155"/>
      <c r="G42" s="191"/>
      <c r="H42" s="191"/>
      <c r="I42" s="191"/>
      <c r="J42" s="191"/>
      <c r="K42" s="191"/>
      <c r="L42" s="191"/>
      <c r="M42" s="191"/>
      <c r="N42" s="185"/>
      <c r="O42" s="185"/>
    </row>
    <row r="43" spans="1:15">
      <c r="A43" s="155"/>
      <c r="B43" s="155"/>
      <c r="C43" s="155"/>
      <c r="D43" s="155" t="s">
        <v>120</v>
      </c>
      <c r="E43" s="155" t="s">
        <v>1124</v>
      </c>
      <c r="F43" s="155"/>
      <c r="G43" s="191"/>
      <c r="H43" s="191"/>
      <c r="I43" s="191"/>
      <c r="J43" s="191"/>
      <c r="K43" s="191"/>
      <c r="L43" s="191"/>
      <c r="M43" s="191"/>
      <c r="N43" s="185"/>
      <c r="O43" s="185"/>
    </row>
    <row r="44" spans="1:15">
      <c r="A44" s="191"/>
      <c r="B44" s="191"/>
      <c r="C44" s="191"/>
      <c r="D44" s="191"/>
      <c r="E44" s="191"/>
      <c r="F44" s="191"/>
      <c r="G44" s="191"/>
      <c r="H44" s="191"/>
      <c r="I44" s="191"/>
      <c r="J44" s="191"/>
      <c r="K44" s="191"/>
      <c r="L44" s="191"/>
      <c r="M44" s="191"/>
      <c r="N44" s="185"/>
      <c r="O44" s="185"/>
    </row>
    <row r="45" spans="1:15">
      <c r="A45" s="191"/>
      <c r="B45" s="191"/>
      <c r="C45" s="191"/>
      <c r="D45" s="191"/>
      <c r="E45" s="191"/>
      <c r="F45" s="191"/>
      <c r="G45" s="191"/>
      <c r="H45" s="191"/>
      <c r="I45" s="191"/>
      <c r="J45" s="191"/>
      <c r="K45" s="191"/>
      <c r="L45" s="191"/>
      <c r="M45" s="191"/>
      <c r="N45" s="185"/>
      <c r="O45" s="185"/>
    </row>
    <row r="46" spans="1:15">
      <c r="A46" s="191"/>
      <c r="B46" s="191"/>
      <c r="C46" s="191"/>
      <c r="D46" s="191"/>
      <c r="E46" s="191"/>
      <c r="F46" s="191"/>
      <c r="G46" s="191"/>
      <c r="H46" s="191"/>
      <c r="I46" s="191"/>
      <c r="J46" s="191"/>
      <c r="K46" s="191"/>
      <c r="L46" s="191"/>
      <c r="M46" s="191"/>
      <c r="N46" s="185"/>
      <c r="O46" s="185"/>
    </row>
    <row r="47" spans="1:15">
      <c r="E47" s="185"/>
      <c r="F47" s="185"/>
      <c r="G47" s="185"/>
      <c r="H47" s="185"/>
      <c r="I47" s="185"/>
      <c r="J47" s="185"/>
      <c r="K47" s="185"/>
      <c r="L47" s="185"/>
      <c r="M47" s="185"/>
      <c r="N47" s="185"/>
      <c r="O47" s="185"/>
    </row>
    <row r="48" spans="1:15">
      <c r="A48" s="186" t="s">
        <v>1089</v>
      </c>
      <c r="B48" s="186" t="s">
        <v>1125</v>
      </c>
      <c r="C48" s="191">
        <v>0</v>
      </c>
      <c r="D48" s="155" t="s">
        <v>1126</v>
      </c>
      <c r="E48" s="191"/>
      <c r="F48" s="191"/>
      <c r="G48" s="191"/>
      <c r="H48" s="191"/>
      <c r="I48" s="191"/>
      <c r="J48" s="191"/>
      <c r="K48" s="191"/>
      <c r="L48" s="191"/>
      <c r="M48" s="191"/>
      <c r="N48" s="185"/>
      <c r="O48" s="185"/>
    </row>
    <row r="49" spans="1:21">
      <c r="A49" s="155" t="s">
        <v>1127</v>
      </c>
      <c r="B49" s="155" t="str">
        <f>'SI1 | Mitigation '!$L$57</f>
        <v>Yes</v>
      </c>
      <c r="C49" s="155" t="s">
        <v>127</v>
      </c>
      <c r="D49" s="155" t="s">
        <v>1126</v>
      </c>
      <c r="E49" s="191"/>
      <c r="F49" s="191"/>
      <c r="G49" s="191"/>
      <c r="H49" s="191"/>
      <c r="I49" s="191"/>
      <c r="J49" s="191"/>
      <c r="K49" s="191"/>
      <c r="L49" s="191"/>
      <c r="M49" s="191"/>
      <c r="N49" s="185"/>
      <c r="O49" s="185"/>
    </row>
    <row r="50" spans="1:21">
      <c r="A50" s="155"/>
      <c r="B50" s="155"/>
      <c r="C50" s="155" t="s">
        <v>121</v>
      </c>
      <c r="D50" s="155" t="s">
        <v>1128</v>
      </c>
      <c r="E50" s="191"/>
      <c r="F50" s="191"/>
      <c r="G50" s="191"/>
      <c r="H50" s="191"/>
      <c r="I50" s="191"/>
      <c r="J50" s="191"/>
      <c r="K50" s="191"/>
      <c r="L50" s="191"/>
      <c r="M50" s="191"/>
      <c r="N50" s="185"/>
      <c r="O50" s="185"/>
    </row>
    <row r="51" spans="1:21">
      <c r="A51" s="155"/>
      <c r="B51" s="155"/>
      <c r="C51" s="155" t="str">
        <f>A33</f>
        <v>Yes</v>
      </c>
      <c r="D51" s="172" t="s">
        <v>1129</v>
      </c>
      <c r="E51" s="191"/>
      <c r="F51" s="191"/>
      <c r="G51" s="191"/>
      <c r="H51" s="191"/>
      <c r="I51" s="191"/>
      <c r="J51" s="191"/>
      <c r="K51" s="191"/>
      <c r="L51" s="191"/>
      <c r="M51" s="191"/>
      <c r="N51" s="185"/>
      <c r="O51" s="185"/>
    </row>
    <row r="52" spans="1:21">
      <c r="A52" s="191" t="s">
        <v>1130</v>
      </c>
      <c r="B52" s="191"/>
      <c r="C52" s="191"/>
      <c r="D52" s="191"/>
      <c r="E52" s="191"/>
      <c r="F52" s="191"/>
      <c r="G52" s="191"/>
      <c r="H52" s="191"/>
      <c r="I52" s="191"/>
      <c r="J52" s="191"/>
      <c r="K52" s="191"/>
      <c r="L52" s="191"/>
      <c r="M52" s="191"/>
      <c r="N52" s="185"/>
      <c r="O52" s="185"/>
    </row>
    <row r="53" spans="1:21">
      <c r="A53" s="155" t="s">
        <v>1131</v>
      </c>
      <c r="B53" s="155" t="s">
        <v>1132</v>
      </c>
      <c r="C53" s="155" t="s">
        <v>1133</v>
      </c>
      <c r="D53" s="191"/>
      <c r="E53" s="191"/>
      <c r="F53" s="191"/>
      <c r="G53" s="191"/>
      <c r="H53" s="191"/>
      <c r="I53" s="191"/>
      <c r="J53" s="191"/>
      <c r="K53" s="191"/>
      <c r="L53" s="191"/>
      <c r="M53" s="191"/>
      <c r="N53" s="185"/>
      <c r="O53" s="185"/>
    </row>
    <row r="54" spans="1:21">
      <c r="A54" s="155" t="b">
        <f>IF(ISBLANK('SI1 | 1 ER'!$N$318),"Empty")</f>
        <v>0</v>
      </c>
      <c r="B54" s="176">
        <f>'SI1 | 1 ER'!$N$318/100</f>
        <v>1</v>
      </c>
      <c r="C54" s="155">
        <f>IF($A$54="Empty", 1,$B$54)</f>
        <v>1</v>
      </c>
      <c r="D54" s="191"/>
      <c r="E54" s="191"/>
      <c r="F54" s="191"/>
      <c r="G54" s="191"/>
      <c r="H54" s="191"/>
      <c r="I54" s="191"/>
      <c r="J54" s="191"/>
      <c r="K54" s="191"/>
      <c r="L54" s="191"/>
      <c r="M54" s="191"/>
      <c r="N54" s="185"/>
      <c r="O54" s="185"/>
    </row>
    <row r="55" spans="1:21">
      <c r="E55" s="185"/>
      <c r="F55" s="185"/>
      <c r="G55" s="185"/>
      <c r="H55" s="185"/>
      <c r="I55" s="185"/>
      <c r="J55" s="185"/>
      <c r="K55" s="185"/>
      <c r="L55" s="185"/>
      <c r="M55" s="185"/>
      <c r="N55" s="185"/>
      <c r="O55" s="185"/>
    </row>
    <row r="56" spans="1:21">
      <c r="A56" s="186" t="s">
        <v>1089</v>
      </c>
      <c r="B56" s="186" t="s">
        <v>1134</v>
      </c>
      <c r="C56" s="191">
        <v>0</v>
      </c>
      <c r="D56" s="155" t="s">
        <v>1126</v>
      </c>
      <c r="E56" s="191"/>
      <c r="F56" s="191"/>
      <c r="G56" s="191"/>
      <c r="H56" s="191"/>
      <c r="I56" s="191"/>
      <c r="J56" s="191"/>
      <c r="K56" s="191"/>
      <c r="L56" s="191"/>
      <c r="M56" s="191"/>
      <c r="N56" s="185"/>
      <c r="O56" s="185"/>
    </row>
    <row r="57" spans="1:21">
      <c r="A57" s="155" t="s">
        <v>1127</v>
      </c>
      <c r="B57" s="155" t="str">
        <f>'SI1 | Mitigation '!$L$57</f>
        <v>Yes</v>
      </c>
      <c r="C57" s="155" t="s">
        <v>127</v>
      </c>
      <c r="D57" s="155" t="s">
        <v>1126</v>
      </c>
      <c r="E57" s="191"/>
      <c r="F57" s="191"/>
      <c r="G57" s="191"/>
      <c r="H57" s="191"/>
      <c r="I57" s="191"/>
      <c r="J57" s="191"/>
      <c r="K57" s="191"/>
      <c r="L57" s="191"/>
      <c r="M57" s="191"/>
      <c r="N57" s="185"/>
      <c r="O57" s="185"/>
    </row>
    <row r="58" spans="1:21">
      <c r="A58" s="155"/>
      <c r="B58" s="155"/>
      <c r="C58" s="155" t="s">
        <v>121</v>
      </c>
      <c r="D58" s="155" t="s">
        <v>1128</v>
      </c>
      <c r="E58" s="191"/>
      <c r="F58" s="191"/>
      <c r="G58" s="191"/>
      <c r="H58" s="191"/>
      <c r="I58" s="191"/>
      <c r="J58" s="191"/>
      <c r="K58" s="191"/>
      <c r="L58" s="191"/>
      <c r="M58" s="191"/>
      <c r="N58" s="185"/>
      <c r="O58" s="185"/>
    </row>
    <row r="59" spans="1:21">
      <c r="A59" s="155"/>
      <c r="B59" s="155"/>
      <c r="C59" s="155" t="str">
        <f>C51</f>
        <v>Yes</v>
      </c>
      <c r="D59" s="172" t="s">
        <v>1129</v>
      </c>
      <c r="E59" s="191"/>
      <c r="F59" s="191"/>
      <c r="G59" s="191"/>
      <c r="H59" s="191"/>
      <c r="I59" s="191"/>
      <c r="J59" s="191"/>
      <c r="K59" s="191"/>
      <c r="L59" s="191"/>
      <c r="M59" s="191"/>
      <c r="N59" s="185"/>
      <c r="O59" s="185"/>
    </row>
    <row r="60" spans="1:21">
      <c r="A60" s="191" t="s">
        <v>1130</v>
      </c>
      <c r="B60" s="191"/>
      <c r="C60" s="191"/>
      <c r="D60" s="191"/>
      <c r="E60" s="191"/>
      <c r="F60" s="191"/>
      <c r="G60" s="191"/>
      <c r="H60" s="191"/>
      <c r="I60" s="191"/>
      <c r="J60" s="191"/>
      <c r="K60" s="191"/>
      <c r="L60" s="191"/>
      <c r="M60" s="191"/>
      <c r="N60" s="185"/>
      <c r="O60" s="185"/>
    </row>
    <row r="61" spans="1:21">
      <c r="A61" s="155" t="s">
        <v>1131</v>
      </c>
      <c r="B61" s="155" t="s">
        <v>1132</v>
      </c>
      <c r="C61" s="155" t="s">
        <v>1133</v>
      </c>
      <c r="D61" s="191"/>
      <c r="E61" s="191"/>
      <c r="F61" s="191"/>
      <c r="G61" s="191"/>
      <c r="H61" s="191"/>
      <c r="I61" s="191"/>
      <c r="J61" s="191"/>
      <c r="K61" s="191"/>
      <c r="L61" s="191"/>
      <c r="M61" s="191"/>
      <c r="N61" s="185"/>
      <c r="O61" s="185"/>
    </row>
    <row r="62" spans="1:21">
      <c r="A62" s="155" t="str">
        <f>IF(ISBLANK('SI1 | 1 CSE'!$N$315),"Empty")</f>
        <v>Empty</v>
      </c>
      <c r="B62" s="176">
        <f>'SI1 | 1 CSE'!$N$315/100</f>
        <v>0</v>
      </c>
      <c r="C62" s="155">
        <f>IF($A$62="Empty", 1,$B$62)</f>
        <v>1</v>
      </c>
      <c r="D62" s="191"/>
      <c r="E62" s="191"/>
      <c r="F62" s="191"/>
      <c r="G62" s="191"/>
      <c r="H62" s="191"/>
      <c r="I62" s="191"/>
      <c r="J62" s="191"/>
      <c r="K62" s="191"/>
      <c r="L62" s="191"/>
      <c r="M62" s="191"/>
      <c r="N62" s="185"/>
      <c r="O62" s="185"/>
    </row>
    <row r="63" spans="1:21">
      <c r="E63" s="185"/>
      <c r="F63" s="185"/>
      <c r="G63" s="185"/>
      <c r="H63" s="185"/>
      <c r="I63" s="185"/>
      <c r="J63" s="185"/>
      <c r="K63" s="185"/>
      <c r="L63" s="185"/>
      <c r="M63" s="185"/>
      <c r="N63" s="185"/>
      <c r="O63" s="185"/>
    </row>
    <row r="64" spans="1:21">
      <c r="E64" s="185"/>
      <c r="F64" s="185"/>
      <c r="G64" s="185"/>
      <c r="H64" s="185"/>
      <c r="I64" s="185"/>
      <c r="J64" s="185"/>
      <c r="K64" s="185"/>
      <c r="L64" s="185"/>
      <c r="M64" s="185"/>
      <c r="N64" s="185"/>
      <c r="O64" s="185"/>
      <c r="P64" s="185"/>
      <c r="Q64" s="185"/>
      <c r="R64" s="185"/>
      <c r="S64" s="185"/>
      <c r="T64" s="185"/>
      <c r="U64" s="185"/>
    </row>
    <row r="65" spans="1:21">
      <c r="A65" s="186" t="s">
        <v>1089</v>
      </c>
      <c r="B65" s="186" t="s">
        <v>1135</v>
      </c>
      <c r="C65" s="191"/>
      <c r="D65" s="191"/>
      <c r="E65" s="191"/>
      <c r="F65" s="191"/>
      <c r="G65" s="191"/>
      <c r="H65" s="191"/>
      <c r="I65" s="191"/>
      <c r="J65" s="191"/>
      <c r="K65" s="191"/>
      <c r="L65" s="191"/>
      <c r="M65" s="191"/>
      <c r="N65" s="191"/>
      <c r="O65" s="191"/>
      <c r="P65" s="191"/>
      <c r="Q65" s="191"/>
      <c r="R65" s="191"/>
      <c r="S65" s="191"/>
      <c r="T65" s="191"/>
      <c r="U65" s="185"/>
    </row>
    <row r="66" spans="1:21">
      <c r="A66" s="191"/>
      <c r="B66" s="191"/>
      <c r="C66" s="191">
        <v>0</v>
      </c>
      <c r="D66" s="155" t="s">
        <v>1136</v>
      </c>
      <c r="E66" s="191"/>
      <c r="F66" s="191"/>
      <c r="G66" s="191"/>
      <c r="H66" s="191"/>
      <c r="I66" s="191"/>
      <c r="J66" s="191"/>
      <c r="K66" s="191"/>
      <c r="L66" s="191"/>
      <c r="M66" s="155" t="s">
        <v>1137</v>
      </c>
      <c r="N66" s="155" t="s">
        <v>1138</v>
      </c>
      <c r="O66" s="191"/>
      <c r="P66" s="191"/>
      <c r="Q66" s="191"/>
      <c r="R66" s="191"/>
      <c r="S66" s="191"/>
      <c r="T66" s="191"/>
      <c r="U66" s="185"/>
    </row>
    <row r="67" spans="1:21">
      <c r="A67" s="155" t="s">
        <v>1139</v>
      </c>
      <c r="B67" s="155" t="str">
        <f>'SI1 | Mitigation '!$L$65</f>
        <v>Yes</v>
      </c>
      <c r="C67" s="155" t="s">
        <v>127</v>
      </c>
      <c r="D67" s="155" t="s">
        <v>1136</v>
      </c>
      <c r="E67" s="155"/>
      <c r="F67" s="155"/>
      <c r="G67" s="155"/>
      <c r="H67" s="155"/>
      <c r="I67" s="155"/>
      <c r="J67" s="155"/>
      <c r="K67" s="155"/>
      <c r="L67" s="155"/>
      <c r="M67" s="188" t="s">
        <v>127</v>
      </c>
      <c r="N67" s="188"/>
      <c r="O67" s="155"/>
      <c r="P67" s="191"/>
      <c r="Q67" s="191"/>
      <c r="R67" s="191"/>
      <c r="S67" s="191"/>
      <c r="T67" s="191"/>
      <c r="U67" s="185"/>
    </row>
    <row r="68" spans="1:21">
      <c r="A68" s="155"/>
      <c r="B68" s="155"/>
      <c r="C68" s="155" t="s">
        <v>121</v>
      </c>
      <c r="D68" s="155" t="s">
        <v>1140</v>
      </c>
      <c r="E68" s="155"/>
      <c r="F68" s="155"/>
      <c r="G68" s="155"/>
      <c r="H68" s="155"/>
      <c r="I68" s="155"/>
      <c r="J68" s="155"/>
      <c r="K68" s="155"/>
      <c r="L68" s="155"/>
      <c r="M68" s="169" t="s">
        <v>1141</v>
      </c>
      <c r="N68" s="170" t="s">
        <v>1142</v>
      </c>
      <c r="O68" s="155"/>
      <c r="P68" s="191"/>
      <c r="Q68" s="191"/>
      <c r="R68" s="191"/>
      <c r="S68" s="191"/>
      <c r="T68" s="191"/>
      <c r="U68" s="185"/>
    </row>
    <row r="69" spans="1:21">
      <c r="A69" s="155"/>
      <c r="B69" s="155"/>
      <c r="C69" s="155" t="s">
        <v>120</v>
      </c>
      <c r="D69" s="172" t="s">
        <v>1143</v>
      </c>
      <c r="E69" s="155"/>
      <c r="F69" s="155"/>
      <c r="G69" s="155"/>
      <c r="H69" s="155"/>
      <c r="I69" s="155"/>
      <c r="J69" s="155"/>
      <c r="K69" s="155"/>
      <c r="L69" s="155"/>
      <c r="M69" s="155" t="s">
        <v>443</v>
      </c>
      <c r="N69" s="170" t="s">
        <v>1144</v>
      </c>
      <c r="O69" s="155"/>
      <c r="P69" s="191"/>
      <c r="Q69" s="191"/>
      <c r="R69" s="191"/>
      <c r="S69" s="191"/>
      <c r="T69" s="191"/>
      <c r="U69" s="185"/>
    </row>
    <row r="70" spans="1:21">
      <c r="A70" s="155"/>
      <c r="B70" s="155"/>
      <c r="C70" s="155"/>
      <c r="D70" s="155"/>
      <c r="E70" s="155"/>
      <c r="F70" s="155"/>
      <c r="G70" s="155"/>
      <c r="H70" s="155"/>
      <c r="I70" s="155"/>
      <c r="J70" s="155"/>
      <c r="K70" s="155"/>
      <c r="L70" s="155"/>
      <c r="M70" s="169" t="s">
        <v>1145</v>
      </c>
      <c r="N70" s="170" t="s">
        <v>1146</v>
      </c>
      <c r="O70" s="155"/>
      <c r="P70" s="191"/>
      <c r="Q70" s="191"/>
      <c r="R70" s="191"/>
      <c r="S70" s="191"/>
      <c r="T70" s="191"/>
      <c r="U70" s="185"/>
    </row>
    <row r="71" spans="1:21">
      <c r="A71" s="191"/>
      <c r="B71" s="191"/>
      <c r="C71" s="191"/>
      <c r="D71" s="191"/>
      <c r="E71" s="191"/>
      <c r="F71" s="191"/>
      <c r="G71" s="191"/>
      <c r="H71" s="191"/>
      <c r="I71" s="191"/>
      <c r="J71" s="191"/>
      <c r="K71" s="191"/>
      <c r="L71" s="191"/>
      <c r="M71" s="191"/>
      <c r="N71" s="191"/>
      <c r="O71" s="191"/>
      <c r="P71" s="191"/>
      <c r="Q71" s="191"/>
      <c r="R71" s="191"/>
      <c r="S71" s="191"/>
      <c r="T71" s="191"/>
      <c r="U71" s="185"/>
    </row>
    <row r="72" spans="1:21">
      <c r="A72" s="191"/>
      <c r="B72" s="191"/>
      <c r="C72" s="191"/>
      <c r="D72" s="191"/>
      <c r="E72" s="188"/>
      <c r="F72" s="188"/>
      <c r="G72" s="188"/>
      <c r="H72" s="188"/>
      <c r="I72" s="188"/>
      <c r="J72" s="188"/>
      <c r="K72" s="188"/>
      <c r="L72" s="188"/>
      <c r="M72" s="188"/>
      <c r="N72" s="188"/>
      <c r="O72" s="188"/>
      <c r="P72" s="188"/>
      <c r="Q72" s="188"/>
      <c r="R72" s="188"/>
      <c r="S72" s="188"/>
      <c r="T72" s="188"/>
    </row>
    <row r="73" spans="1:21">
      <c r="A73" s="155"/>
      <c r="B73" s="155"/>
      <c r="C73" s="155"/>
      <c r="D73" s="191"/>
      <c r="E73" s="188"/>
      <c r="F73" s="188"/>
      <c r="G73" s="188"/>
      <c r="H73" s="188"/>
      <c r="I73" s="188"/>
      <c r="J73" s="188"/>
      <c r="K73" s="188"/>
      <c r="L73" s="188"/>
      <c r="M73" s="188"/>
      <c r="N73" s="188"/>
      <c r="O73" s="188"/>
      <c r="P73" s="188"/>
      <c r="Q73" s="188"/>
      <c r="R73" s="188"/>
      <c r="S73" s="188"/>
      <c r="T73" s="188"/>
    </row>
    <row r="74" spans="1:21">
      <c r="A74" s="155"/>
      <c r="B74" s="155"/>
      <c r="C74" s="155"/>
      <c r="D74" s="191"/>
      <c r="E74" s="188"/>
      <c r="F74" s="188"/>
      <c r="G74" s="188"/>
      <c r="H74" s="188"/>
      <c r="I74" s="188"/>
      <c r="J74" s="188"/>
      <c r="K74" s="188"/>
      <c r="L74" s="188"/>
      <c r="M74" s="188"/>
      <c r="N74" s="188"/>
      <c r="O74" s="188"/>
      <c r="P74" s="188"/>
      <c r="Q74" s="188"/>
      <c r="R74" s="188"/>
      <c r="S74" s="188"/>
      <c r="T74" s="188"/>
    </row>
    <row r="75" spans="1:21">
      <c r="A75" s="155"/>
      <c r="B75" s="176"/>
      <c r="C75" s="155"/>
      <c r="D75" s="191"/>
      <c r="E75" s="188"/>
      <c r="F75" s="188"/>
      <c r="G75" s="188"/>
      <c r="H75" s="188"/>
      <c r="I75" s="188"/>
      <c r="J75" s="188"/>
      <c r="K75" s="188"/>
      <c r="L75" s="188"/>
      <c r="M75" s="188"/>
      <c r="N75" s="188"/>
      <c r="O75" s="188"/>
      <c r="P75" s="188"/>
      <c r="Q75" s="188"/>
      <c r="R75" s="188"/>
      <c r="S75" s="188"/>
      <c r="T75" s="188"/>
    </row>
    <row r="76" spans="1:21">
      <c r="A76" s="191"/>
      <c r="B76" s="191"/>
      <c r="C76" s="191"/>
      <c r="D76" s="191"/>
      <c r="E76" s="188"/>
      <c r="F76" s="188"/>
      <c r="G76" s="188"/>
      <c r="H76" s="188"/>
      <c r="I76" s="188"/>
      <c r="J76" s="188"/>
      <c r="K76" s="188"/>
      <c r="L76" s="188"/>
      <c r="M76" s="188"/>
      <c r="N76" s="188"/>
      <c r="O76" s="188"/>
      <c r="P76" s="188"/>
      <c r="Q76" s="188"/>
      <c r="R76" s="188"/>
      <c r="S76" s="188"/>
      <c r="T76" s="188"/>
    </row>
    <row r="79" spans="1:21">
      <c r="A79" s="186" t="s">
        <v>1089</v>
      </c>
      <c r="B79" s="186" t="s">
        <v>1147</v>
      </c>
      <c r="C79" s="191">
        <v>0</v>
      </c>
      <c r="D79" s="156" t="s">
        <v>1148</v>
      </c>
      <c r="E79" s="188"/>
      <c r="F79" s="188"/>
      <c r="G79" s="188"/>
      <c r="H79" s="188"/>
      <c r="I79" s="188"/>
      <c r="J79" s="188"/>
      <c r="K79" s="188"/>
      <c r="L79" s="188"/>
      <c r="M79" s="188"/>
      <c r="N79" s="188"/>
    </row>
    <row r="80" spans="1:21">
      <c r="A80" s="156" t="s">
        <v>1149</v>
      </c>
      <c r="B80" s="156" t="str">
        <f>'SI1 | Mitigation '!$L$76</f>
        <v>No</v>
      </c>
      <c r="C80" s="156" t="s">
        <v>127</v>
      </c>
      <c r="D80" s="156" t="s">
        <v>1148</v>
      </c>
      <c r="E80" s="156"/>
      <c r="F80" s="156"/>
      <c r="G80" s="156"/>
      <c r="H80" s="156"/>
      <c r="I80" s="156"/>
      <c r="J80" s="156"/>
      <c r="K80" s="156"/>
      <c r="L80" s="156"/>
      <c r="M80" s="156"/>
      <c r="N80" s="188"/>
      <c r="P80" s="80"/>
    </row>
    <row r="81" spans="1:16">
      <c r="A81" s="156"/>
      <c r="B81" s="156"/>
      <c r="C81" s="155" t="s">
        <v>121</v>
      </c>
      <c r="D81" s="156" t="s">
        <v>1150</v>
      </c>
      <c r="E81" s="156"/>
      <c r="F81" s="156"/>
      <c r="G81" s="156"/>
      <c r="H81" s="156"/>
      <c r="I81" s="156"/>
      <c r="J81" s="156"/>
      <c r="K81" s="156"/>
      <c r="L81" s="156"/>
      <c r="M81" s="156"/>
      <c r="N81" s="188"/>
      <c r="P81" s="80"/>
    </row>
    <row r="82" spans="1:16">
      <c r="A82" s="156"/>
      <c r="B82" s="156"/>
      <c r="C82" s="154" t="s">
        <v>120</v>
      </c>
      <c r="D82" s="181" t="s">
        <v>1151</v>
      </c>
      <c r="E82" s="156"/>
      <c r="F82" s="156"/>
      <c r="G82" s="156"/>
      <c r="H82" s="156"/>
      <c r="I82" s="156"/>
      <c r="J82" s="156"/>
      <c r="K82" s="156"/>
      <c r="L82" s="156"/>
      <c r="M82" s="156"/>
      <c r="N82" s="188"/>
      <c r="P82" s="80"/>
    </row>
    <row r="83" spans="1:16">
      <c r="A83" s="156"/>
      <c r="B83" s="156"/>
      <c r="C83" s="156"/>
      <c r="D83" s="156"/>
      <c r="E83" s="156"/>
      <c r="F83" s="156"/>
      <c r="G83" s="156"/>
      <c r="H83" s="156"/>
      <c r="I83" s="156"/>
      <c r="J83" s="156"/>
      <c r="K83" s="156"/>
      <c r="L83" s="156"/>
      <c r="M83" s="156"/>
      <c r="N83" s="188"/>
      <c r="P83" s="80"/>
    </row>
    <row r="84" spans="1:16">
      <c r="A84" s="191"/>
      <c r="B84" s="191"/>
      <c r="C84" s="191"/>
      <c r="D84" s="191"/>
      <c r="E84" s="188"/>
      <c r="F84" s="188"/>
      <c r="G84" s="188"/>
      <c r="H84" s="188"/>
      <c r="I84" s="188"/>
      <c r="J84" s="188"/>
      <c r="K84" s="188"/>
      <c r="L84" s="188"/>
      <c r="M84" s="188"/>
      <c r="N84" s="188"/>
    </row>
    <row r="85" spans="1:16">
      <c r="A85" s="156" t="s">
        <v>1152</v>
      </c>
      <c r="B85" s="156" t="s">
        <v>1138</v>
      </c>
      <c r="C85" s="191"/>
      <c r="D85" s="191"/>
      <c r="E85" s="188"/>
      <c r="F85" s="188"/>
      <c r="G85" s="188"/>
      <c r="H85" s="188"/>
      <c r="I85" s="188"/>
      <c r="J85" s="188"/>
      <c r="K85" s="188"/>
      <c r="L85" s="188"/>
      <c r="M85" s="188"/>
      <c r="N85" s="188"/>
    </row>
    <row r="86" spans="1:16">
      <c r="A86" s="156" t="s">
        <v>127</v>
      </c>
      <c r="B86" s="156"/>
      <c r="C86" s="191"/>
      <c r="D86" s="191"/>
      <c r="E86" s="188"/>
      <c r="F86" s="188"/>
      <c r="G86" s="188"/>
      <c r="H86" s="188"/>
      <c r="I86" s="188"/>
      <c r="J86" s="188"/>
      <c r="K86" s="188"/>
      <c r="L86" s="188"/>
      <c r="M86" s="188"/>
      <c r="N86" s="188"/>
    </row>
    <row r="87" spans="1:16">
      <c r="A87" s="169" t="s">
        <v>1141</v>
      </c>
      <c r="B87" s="170" t="s">
        <v>1153</v>
      </c>
      <c r="C87" s="191"/>
      <c r="D87" s="191"/>
      <c r="E87" s="188"/>
      <c r="F87" s="188"/>
      <c r="G87" s="188"/>
      <c r="H87" s="188"/>
      <c r="I87" s="188"/>
      <c r="J87" s="188"/>
      <c r="K87" s="188"/>
      <c r="L87" s="188"/>
      <c r="M87" s="188"/>
      <c r="N87" s="188"/>
    </row>
    <row r="88" spans="1:16">
      <c r="A88" s="155" t="s">
        <v>443</v>
      </c>
      <c r="B88" s="170" t="s">
        <v>1154</v>
      </c>
      <c r="C88" s="191"/>
      <c r="D88" s="191"/>
      <c r="E88" s="188"/>
      <c r="F88" s="188"/>
      <c r="G88" s="188"/>
      <c r="H88" s="188"/>
      <c r="I88" s="188"/>
      <c r="J88" s="188"/>
      <c r="K88" s="188"/>
      <c r="L88" s="188"/>
      <c r="M88" s="188"/>
      <c r="N88" s="188"/>
    </row>
    <row r="89" spans="1:16">
      <c r="A89" s="169" t="s">
        <v>1145</v>
      </c>
      <c r="B89" s="170" t="s">
        <v>1155</v>
      </c>
      <c r="C89" s="191"/>
      <c r="D89" s="191"/>
      <c r="E89" s="188"/>
      <c r="F89" s="188"/>
      <c r="G89" s="188"/>
      <c r="H89" s="188"/>
      <c r="I89" s="188"/>
      <c r="J89" s="188"/>
      <c r="K89" s="188"/>
      <c r="L89" s="188"/>
      <c r="M89" s="188"/>
      <c r="N89" s="188"/>
    </row>
    <row r="92" spans="1:16">
      <c r="A92" s="186" t="s">
        <v>1089</v>
      </c>
      <c r="B92" s="186" t="s">
        <v>42</v>
      </c>
      <c r="C92" s="191"/>
      <c r="D92" s="191"/>
      <c r="E92" s="188"/>
      <c r="F92" s="188"/>
      <c r="G92" s="188"/>
      <c r="H92" s="188"/>
      <c r="I92" s="188"/>
      <c r="J92" s="188"/>
      <c r="K92" s="188"/>
      <c r="L92" s="188"/>
    </row>
    <row r="93" spans="1:16">
      <c r="A93" s="191"/>
      <c r="B93" s="191"/>
      <c r="C93" s="191"/>
      <c r="D93" s="156">
        <v>1</v>
      </c>
      <c r="E93" s="156">
        <v>2</v>
      </c>
      <c r="F93" s="188"/>
      <c r="G93" s="188"/>
      <c r="H93" s="188"/>
      <c r="I93" s="188"/>
      <c r="J93" s="188"/>
      <c r="K93" s="188"/>
      <c r="L93" s="188"/>
    </row>
    <row r="94" spans="1:16">
      <c r="A94" s="156"/>
      <c r="B94" s="156"/>
      <c r="C94" s="156"/>
      <c r="D94" s="156">
        <v>0</v>
      </c>
      <c r="E94" s="156" t="s">
        <v>1120</v>
      </c>
      <c r="F94" s="188"/>
      <c r="G94" s="188"/>
      <c r="H94" s="188"/>
      <c r="I94" s="188"/>
      <c r="J94" s="188"/>
      <c r="K94" s="188"/>
      <c r="L94" s="188"/>
    </row>
    <row r="95" spans="1:16">
      <c r="A95" s="156"/>
      <c r="B95" s="156" t="s">
        <v>1121</v>
      </c>
      <c r="C95" s="156"/>
      <c r="D95" s="184" t="s">
        <v>127</v>
      </c>
      <c r="E95" s="156" t="s">
        <v>1120</v>
      </c>
      <c r="F95" s="188"/>
      <c r="G95" s="188"/>
      <c r="H95" s="188"/>
      <c r="I95" s="188"/>
      <c r="J95" s="188"/>
      <c r="K95" s="188"/>
      <c r="L95" s="188"/>
    </row>
    <row r="96" spans="1:16">
      <c r="A96" s="156" t="s">
        <v>1156</v>
      </c>
      <c r="B96" s="156" t="str">
        <f>'Basic Data'!$J$31</f>
        <v>No</v>
      </c>
      <c r="C96" s="156"/>
      <c r="D96" s="156" t="s">
        <v>121</v>
      </c>
      <c r="E96" s="156" t="s">
        <v>1157</v>
      </c>
      <c r="F96" s="188"/>
      <c r="G96" s="188"/>
      <c r="H96" s="188"/>
      <c r="I96" s="188"/>
      <c r="J96" s="188"/>
      <c r="K96" s="188"/>
      <c r="L96" s="188"/>
    </row>
    <row r="97" spans="1:12">
      <c r="A97" s="156"/>
      <c r="B97" s="156"/>
      <c r="C97" s="156"/>
      <c r="D97" s="156" t="s">
        <v>120</v>
      </c>
      <c r="E97" s="156" t="s">
        <v>1158</v>
      </c>
      <c r="F97" s="188"/>
      <c r="G97" s="188"/>
      <c r="H97" s="188"/>
      <c r="I97" s="188"/>
      <c r="J97" s="188"/>
      <c r="K97" s="188"/>
      <c r="L97" s="188"/>
    </row>
    <row r="98" spans="1:12">
      <c r="A98" s="191"/>
      <c r="B98" s="191"/>
      <c r="C98" s="191"/>
      <c r="D98" s="191"/>
      <c r="E98" s="188"/>
      <c r="F98" s="188"/>
      <c r="G98" s="188"/>
      <c r="H98" s="188"/>
      <c r="I98" s="188"/>
      <c r="J98" s="188"/>
      <c r="K98" s="188"/>
      <c r="L98" s="188"/>
    </row>
    <row r="99" spans="1:12">
      <c r="A99" s="181" t="s">
        <v>1159</v>
      </c>
      <c r="B99" s="191"/>
      <c r="C99" s="191"/>
      <c r="D99" s="191"/>
      <c r="E99" s="188"/>
      <c r="F99" s="188"/>
      <c r="G99" s="188"/>
      <c r="H99" s="188"/>
      <c r="I99" s="188"/>
      <c r="J99" s="188"/>
      <c r="K99" s="188"/>
      <c r="L99" s="188"/>
    </row>
    <row r="100" spans="1:12">
      <c r="A100" s="156" t="s">
        <v>127</v>
      </c>
      <c r="B100" s="191"/>
      <c r="C100" s="191"/>
      <c r="D100" s="191"/>
      <c r="E100" s="188"/>
      <c r="F100" s="188"/>
      <c r="G100" s="188"/>
      <c r="H100" s="188"/>
      <c r="I100" s="188"/>
      <c r="J100" s="188"/>
      <c r="K100" s="188"/>
      <c r="L100" s="188"/>
    </row>
    <row r="101" spans="1:12">
      <c r="A101" s="156" t="s">
        <v>120</v>
      </c>
      <c r="B101" s="191"/>
      <c r="C101" s="191"/>
      <c r="D101" s="191"/>
      <c r="E101" s="188"/>
      <c r="F101" s="188"/>
      <c r="G101" s="188"/>
      <c r="H101" s="188"/>
      <c r="I101" s="188"/>
      <c r="J101" s="188"/>
      <c r="K101" s="188"/>
      <c r="L101" s="188"/>
    </row>
    <row r="102" spans="1:12">
      <c r="A102" s="156" t="s">
        <v>121</v>
      </c>
      <c r="B102" s="191"/>
      <c r="C102" s="191"/>
      <c r="D102" s="191"/>
      <c r="E102" s="188"/>
      <c r="F102" s="188"/>
      <c r="G102" s="188"/>
      <c r="H102" s="188"/>
      <c r="I102" s="188"/>
      <c r="J102" s="188"/>
      <c r="K102" s="188"/>
      <c r="L102" s="188"/>
    </row>
    <row r="103" spans="1:12">
      <c r="A103" s="156" t="s">
        <v>1160</v>
      </c>
      <c r="B103" s="191"/>
      <c r="C103" s="191"/>
      <c r="D103" s="191"/>
      <c r="E103" s="188"/>
      <c r="F103" s="188"/>
      <c r="G103" s="188"/>
      <c r="H103" s="188"/>
      <c r="I103" s="188"/>
      <c r="J103" s="188"/>
      <c r="K103" s="188"/>
      <c r="L103" s="188"/>
    </row>
    <row r="107" spans="1:12">
      <c r="A107" s="186" t="s">
        <v>1089</v>
      </c>
      <c r="B107" s="186" t="s">
        <v>44</v>
      </c>
      <c r="C107" s="191"/>
      <c r="D107" s="191">
        <v>1</v>
      </c>
      <c r="E107" s="188">
        <v>2</v>
      </c>
      <c r="F107" s="188"/>
      <c r="G107" s="188"/>
      <c r="H107" s="188"/>
      <c r="I107" s="188"/>
      <c r="J107" s="188"/>
      <c r="K107" s="188"/>
      <c r="L107" s="188"/>
    </row>
    <row r="108" spans="1:12">
      <c r="A108" s="156"/>
      <c r="B108" s="156"/>
      <c r="C108" s="156"/>
      <c r="D108" s="156">
        <v>0</v>
      </c>
      <c r="E108" s="156" t="s">
        <v>1120</v>
      </c>
      <c r="F108" s="156"/>
      <c r="G108" s="156"/>
      <c r="H108" s="188"/>
      <c r="I108" s="188"/>
      <c r="J108" s="188"/>
      <c r="K108" s="188"/>
      <c r="L108" s="188"/>
    </row>
    <row r="109" spans="1:12">
      <c r="A109" s="156"/>
      <c r="B109" s="156" t="s">
        <v>1121</v>
      </c>
      <c r="C109" s="156"/>
      <c r="D109" s="184" t="s">
        <v>127</v>
      </c>
      <c r="E109" s="156" t="s">
        <v>1120</v>
      </c>
      <c r="F109" s="156"/>
      <c r="G109" s="156"/>
      <c r="H109" s="188"/>
      <c r="I109" s="188"/>
      <c r="J109" s="188"/>
      <c r="K109" s="188"/>
      <c r="L109" s="188"/>
    </row>
    <row r="110" spans="1:12">
      <c r="A110" s="156" t="s">
        <v>1161</v>
      </c>
      <c r="B110" s="156" t="str">
        <f>'Basic Data'!$J$33</f>
        <v>No</v>
      </c>
      <c r="C110" s="156"/>
      <c r="D110" s="156" t="s">
        <v>121</v>
      </c>
      <c r="E110" s="156" t="s">
        <v>1157</v>
      </c>
      <c r="F110" s="156"/>
      <c r="G110" s="156"/>
      <c r="H110" s="188"/>
      <c r="I110" s="188"/>
      <c r="J110" s="188"/>
      <c r="K110" s="188"/>
      <c r="L110" s="188"/>
    </row>
    <row r="111" spans="1:12">
      <c r="A111" s="156"/>
      <c r="B111" s="156"/>
      <c r="C111" s="156"/>
      <c r="D111" s="156" t="s">
        <v>120</v>
      </c>
      <c r="E111" s="156" t="s">
        <v>1158</v>
      </c>
      <c r="F111" s="156"/>
      <c r="G111" s="156"/>
      <c r="H111" s="188"/>
      <c r="I111" s="188"/>
      <c r="J111" s="188"/>
      <c r="K111" s="188"/>
      <c r="L111" s="188"/>
    </row>
    <row r="112" spans="1:12">
      <c r="A112" s="191"/>
      <c r="B112" s="191"/>
      <c r="C112" s="191"/>
      <c r="D112" s="191"/>
      <c r="E112" s="188"/>
      <c r="F112" s="188"/>
      <c r="G112" s="188"/>
      <c r="H112" s="188"/>
      <c r="I112" s="188"/>
      <c r="J112" s="188"/>
      <c r="K112" s="188"/>
      <c r="L112" s="188"/>
    </row>
    <row r="113" spans="1:13">
      <c r="A113" s="191"/>
      <c r="B113" s="191"/>
      <c r="C113" s="191"/>
      <c r="D113" s="191"/>
      <c r="E113" s="188"/>
      <c r="F113" s="188"/>
      <c r="G113" s="188"/>
      <c r="H113" s="188"/>
      <c r="I113" s="188"/>
      <c r="J113" s="188"/>
      <c r="K113" s="188"/>
      <c r="L113" s="188"/>
    </row>
    <row r="115" spans="1:13">
      <c r="A115" s="186" t="s">
        <v>1089</v>
      </c>
      <c r="B115" s="186" t="s">
        <v>46</v>
      </c>
      <c r="C115" s="191"/>
      <c r="D115" s="156">
        <v>1</v>
      </c>
      <c r="E115" s="156">
        <v>2</v>
      </c>
      <c r="F115" s="188"/>
      <c r="G115" s="188"/>
      <c r="H115" s="188"/>
      <c r="I115" s="188"/>
      <c r="J115" s="188"/>
      <c r="K115" s="188"/>
      <c r="L115" s="188"/>
    </row>
    <row r="116" spans="1:13">
      <c r="A116" s="156"/>
      <c r="B116" s="156"/>
      <c r="C116" s="156"/>
      <c r="D116" s="156">
        <v>0</v>
      </c>
      <c r="E116" s="156" t="s">
        <v>1120</v>
      </c>
      <c r="F116" s="188"/>
      <c r="G116" s="188"/>
      <c r="H116" s="188"/>
      <c r="I116" s="188"/>
      <c r="J116" s="188"/>
      <c r="K116" s="188"/>
      <c r="L116" s="188"/>
    </row>
    <row r="117" spans="1:13">
      <c r="A117" s="156"/>
      <c r="B117" s="156" t="s">
        <v>1121</v>
      </c>
      <c r="C117" s="156"/>
      <c r="D117" s="184" t="s">
        <v>127</v>
      </c>
      <c r="E117" s="156" t="s">
        <v>1120</v>
      </c>
      <c r="F117" s="188"/>
      <c r="G117" s="188"/>
      <c r="H117" s="188"/>
      <c r="I117" s="188"/>
      <c r="J117" s="188"/>
      <c r="K117" s="188"/>
      <c r="L117" s="188"/>
    </row>
    <row r="118" spans="1:13">
      <c r="A118" s="156" t="s">
        <v>1162</v>
      </c>
      <c r="B118" s="156" t="str">
        <f>'Basic Data'!$J$35</f>
        <v>No</v>
      </c>
      <c r="C118" s="156"/>
      <c r="D118" s="156" t="s">
        <v>121</v>
      </c>
      <c r="E118" s="156" t="s">
        <v>1157</v>
      </c>
      <c r="F118" s="188"/>
      <c r="G118" s="188"/>
      <c r="H118" s="188"/>
      <c r="I118" s="188"/>
      <c r="J118" s="188"/>
      <c r="K118" s="188"/>
      <c r="L118" s="188"/>
    </row>
    <row r="119" spans="1:13">
      <c r="A119" s="156"/>
      <c r="B119" s="156"/>
      <c r="C119" s="156"/>
      <c r="D119" s="156" t="s">
        <v>120</v>
      </c>
      <c r="E119" s="156" t="s">
        <v>1158</v>
      </c>
      <c r="F119" s="188"/>
      <c r="G119" s="188"/>
      <c r="H119" s="188"/>
      <c r="I119" s="188"/>
      <c r="J119" s="188"/>
      <c r="K119" s="188"/>
      <c r="L119" s="188"/>
    </row>
    <row r="120" spans="1:13">
      <c r="A120" s="191"/>
      <c r="B120" s="191"/>
      <c r="C120" s="191"/>
      <c r="D120" s="191"/>
      <c r="E120" s="188"/>
      <c r="F120" s="188"/>
      <c r="G120" s="188"/>
      <c r="H120" s="188"/>
      <c r="I120" s="188"/>
      <c r="J120" s="188"/>
      <c r="K120" s="188"/>
      <c r="L120" s="188"/>
    </row>
    <row r="123" spans="1:13">
      <c r="A123" s="186" t="s">
        <v>1089</v>
      </c>
      <c r="B123" s="186" t="s">
        <v>48</v>
      </c>
      <c r="C123" s="191"/>
      <c r="D123" s="191"/>
      <c r="E123" s="188"/>
      <c r="F123" s="188"/>
      <c r="G123" s="188"/>
      <c r="H123" s="188"/>
      <c r="I123" s="188"/>
      <c r="J123" s="188"/>
      <c r="K123" s="188"/>
      <c r="L123" s="188"/>
      <c r="M123" s="188"/>
    </row>
    <row r="124" spans="1:13">
      <c r="A124" s="156"/>
      <c r="B124" s="156"/>
      <c r="C124" s="156"/>
      <c r="D124" s="156"/>
      <c r="E124" s="156">
        <v>1</v>
      </c>
      <c r="F124" s="156">
        <v>2</v>
      </c>
      <c r="G124" s="188"/>
      <c r="H124" s="188"/>
      <c r="I124" s="188"/>
      <c r="J124" s="188"/>
      <c r="K124" s="188"/>
      <c r="L124" s="188"/>
      <c r="M124" s="188"/>
    </row>
    <row r="125" spans="1:13">
      <c r="A125" s="156"/>
      <c r="B125" s="156"/>
      <c r="C125" s="156"/>
      <c r="D125" s="156"/>
      <c r="E125" s="156">
        <v>0</v>
      </c>
      <c r="F125" s="156" t="s">
        <v>1120</v>
      </c>
      <c r="G125" s="188"/>
      <c r="H125" s="188"/>
      <c r="I125" s="188"/>
      <c r="J125" s="188"/>
      <c r="K125" s="188"/>
      <c r="L125" s="188"/>
      <c r="M125" s="188"/>
    </row>
    <row r="126" spans="1:13">
      <c r="A126" s="156"/>
      <c r="B126" s="156"/>
      <c r="C126" s="156" t="s">
        <v>1121</v>
      </c>
      <c r="D126" s="156"/>
      <c r="E126" s="184" t="s">
        <v>127</v>
      </c>
      <c r="F126" s="156" t="s">
        <v>1120</v>
      </c>
      <c r="G126" s="188"/>
      <c r="H126" s="188"/>
      <c r="I126" s="188"/>
      <c r="J126" s="188"/>
      <c r="K126" s="188"/>
      <c r="L126" s="188"/>
      <c r="M126" s="188"/>
    </row>
    <row r="127" spans="1:13">
      <c r="A127" s="156"/>
      <c r="B127" s="156" t="s">
        <v>1163</v>
      </c>
      <c r="C127" s="156" t="str">
        <f>'Basic Data'!$J$37</f>
        <v>No</v>
      </c>
      <c r="D127" s="156"/>
      <c r="E127" s="156" t="s">
        <v>121</v>
      </c>
      <c r="F127" s="156" t="s">
        <v>1157</v>
      </c>
      <c r="G127" s="188"/>
      <c r="H127" s="188"/>
      <c r="I127" s="188"/>
      <c r="J127" s="188"/>
      <c r="K127" s="188"/>
      <c r="L127" s="188"/>
      <c r="M127" s="188"/>
    </row>
    <row r="128" spans="1:13">
      <c r="A128" s="156"/>
      <c r="B128" s="156"/>
      <c r="C128" s="156"/>
      <c r="D128" s="156"/>
      <c r="E128" s="156" t="s">
        <v>120</v>
      </c>
      <c r="F128" s="156" t="s">
        <v>1158</v>
      </c>
      <c r="G128" s="188"/>
      <c r="H128" s="188"/>
      <c r="I128" s="188"/>
      <c r="J128" s="188"/>
      <c r="K128" s="188"/>
      <c r="L128" s="188"/>
      <c r="M128" s="188"/>
    </row>
    <row r="129" spans="1:13">
      <c r="A129" s="191"/>
      <c r="B129" s="191"/>
      <c r="C129" s="191"/>
      <c r="D129" s="191"/>
      <c r="E129" s="188"/>
      <c r="F129" s="188"/>
      <c r="G129" s="188"/>
      <c r="H129" s="188"/>
      <c r="I129" s="188"/>
      <c r="J129" s="188"/>
      <c r="K129" s="188"/>
      <c r="L129" s="188"/>
      <c r="M129" s="188"/>
    </row>
    <row r="133" spans="1:13">
      <c r="A133" s="186" t="s">
        <v>1089</v>
      </c>
      <c r="B133" s="186" t="s">
        <v>50</v>
      </c>
      <c r="C133" s="156"/>
      <c r="D133" s="156"/>
      <c r="E133" s="156"/>
      <c r="F133" s="156"/>
      <c r="G133" s="156"/>
      <c r="H133" s="156"/>
      <c r="I133" s="188"/>
      <c r="J133" s="188"/>
      <c r="K133" s="188"/>
      <c r="L133" s="188"/>
      <c r="M133" s="188"/>
    </row>
    <row r="134" spans="1:13">
      <c r="A134" s="156"/>
      <c r="B134" s="156"/>
      <c r="C134" s="156"/>
      <c r="D134" s="156">
        <v>1</v>
      </c>
      <c r="E134" s="156">
        <v>2</v>
      </c>
      <c r="F134" s="156"/>
      <c r="G134" s="156"/>
      <c r="H134" s="156"/>
      <c r="I134" s="188"/>
      <c r="J134" s="188"/>
      <c r="K134" s="188"/>
      <c r="L134" s="188"/>
      <c r="M134" s="188"/>
    </row>
    <row r="135" spans="1:13">
      <c r="A135" s="156"/>
      <c r="B135" s="156" t="s">
        <v>1121</v>
      </c>
      <c r="C135" s="156"/>
      <c r="D135" s="184" t="s">
        <v>127</v>
      </c>
      <c r="E135" s="156" t="s">
        <v>1164</v>
      </c>
      <c r="F135" s="156"/>
      <c r="G135" s="156"/>
      <c r="H135" s="156"/>
      <c r="I135" s="188"/>
      <c r="J135" s="188"/>
      <c r="K135" s="188"/>
      <c r="L135" s="188"/>
      <c r="M135" s="188"/>
    </row>
    <row r="136" spans="1:13">
      <c r="A136" s="156" t="s">
        <v>1165</v>
      </c>
      <c r="B136" s="156" t="str">
        <f>'SI5 | Leveraged Finance'!$L$36</f>
        <v>Please select</v>
      </c>
      <c r="C136" s="156"/>
      <c r="D136" s="156" t="s">
        <v>121</v>
      </c>
      <c r="E136" s="156" t="s">
        <v>1166</v>
      </c>
      <c r="F136" s="156"/>
      <c r="G136" s="156"/>
      <c r="H136" s="156"/>
      <c r="I136" s="188"/>
      <c r="J136" s="188"/>
      <c r="K136" s="188"/>
      <c r="L136" s="188"/>
      <c r="M136" s="188"/>
    </row>
    <row r="137" spans="1:13">
      <c r="A137" s="156"/>
      <c r="B137" s="156"/>
      <c r="C137" s="156"/>
      <c r="D137" s="156" t="s">
        <v>120</v>
      </c>
      <c r="E137" s="156" t="s">
        <v>1167</v>
      </c>
      <c r="F137" s="156"/>
      <c r="G137" s="156"/>
      <c r="H137" s="156"/>
      <c r="I137" s="188"/>
      <c r="J137" s="188"/>
      <c r="K137" s="188"/>
      <c r="L137" s="188"/>
      <c r="M137" s="188"/>
    </row>
    <row r="140" spans="1:13">
      <c r="A140" s="186" t="s">
        <v>1089</v>
      </c>
      <c r="B140" s="186" t="s">
        <v>52</v>
      </c>
      <c r="C140" s="191"/>
      <c r="D140" s="191"/>
      <c r="E140" s="188"/>
      <c r="F140" s="188"/>
      <c r="G140" s="188"/>
      <c r="H140" s="188"/>
      <c r="I140" s="188"/>
      <c r="J140" s="188"/>
      <c r="K140" s="188"/>
      <c r="L140" s="188"/>
      <c r="M140" s="188"/>
    </row>
    <row r="141" spans="1:13">
      <c r="A141" s="156"/>
      <c r="B141" s="156"/>
      <c r="C141" s="156"/>
      <c r="D141" s="156">
        <v>1</v>
      </c>
      <c r="E141" s="156">
        <v>2</v>
      </c>
      <c r="F141" s="188"/>
      <c r="G141" s="188"/>
      <c r="H141" s="188"/>
      <c r="I141" s="188"/>
      <c r="J141" s="188"/>
      <c r="K141" s="188"/>
      <c r="L141" s="188"/>
      <c r="M141" s="188"/>
    </row>
    <row r="142" spans="1:13">
      <c r="A142" s="156"/>
      <c r="B142" s="156" t="s">
        <v>1121</v>
      </c>
      <c r="C142" s="156"/>
      <c r="D142" s="184" t="s">
        <v>127</v>
      </c>
      <c r="E142" s="156" t="s">
        <v>1168</v>
      </c>
      <c r="F142" s="188"/>
      <c r="G142" s="188"/>
      <c r="H142" s="188"/>
      <c r="I142" s="188"/>
      <c r="J142" s="188"/>
      <c r="K142" s="188"/>
      <c r="L142" s="188"/>
      <c r="M142" s="188"/>
    </row>
    <row r="143" spans="1:13">
      <c r="A143" s="156" t="s">
        <v>1169</v>
      </c>
      <c r="B143" s="156" t="str">
        <f>'SI5 | Leveraged Finance'!$L$47</f>
        <v>Please select</v>
      </c>
      <c r="C143" s="156"/>
      <c r="D143" s="156" t="s">
        <v>121</v>
      </c>
      <c r="E143" s="156" t="s">
        <v>1170</v>
      </c>
      <c r="F143" s="188"/>
      <c r="G143" s="188"/>
      <c r="H143" s="188"/>
      <c r="I143" s="188"/>
      <c r="J143" s="188"/>
      <c r="K143" s="188"/>
      <c r="L143" s="188"/>
      <c r="M143" s="188"/>
    </row>
    <row r="144" spans="1:13">
      <c r="A144" s="156"/>
      <c r="B144" s="156"/>
      <c r="C144" s="156"/>
      <c r="D144" s="156" t="s">
        <v>120</v>
      </c>
      <c r="E144" s="156" t="s">
        <v>1171</v>
      </c>
      <c r="F144" s="188"/>
      <c r="G144" s="188"/>
      <c r="H144" s="188"/>
      <c r="I144" s="188"/>
      <c r="J144" s="188"/>
      <c r="K144" s="188"/>
      <c r="L144" s="188"/>
      <c r="M144" s="188"/>
    </row>
    <row r="147" spans="1:19">
      <c r="A147" s="186" t="s">
        <v>1089</v>
      </c>
      <c r="B147" s="194" t="s">
        <v>1172</v>
      </c>
      <c r="C147" s="194"/>
      <c r="D147" s="194"/>
      <c r="E147" s="195"/>
      <c r="F147" s="188"/>
      <c r="G147" s="188"/>
      <c r="H147" s="188"/>
      <c r="I147" s="188"/>
      <c r="J147" s="188"/>
      <c r="K147" s="188"/>
      <c r="L147" s="188"/>
      <c r="M147" s="188"/>
      <c r="N147" s="188"/>
      <c r="O147" s="188"/>
      <c r="P147" s="188"/>
      <c r="Q147" s="188"/>
      <c r="R147" s="188"/>
      <c r="S147" s="188"/>
    </row>
    <row r="148" spans="1:19">
      <c r="A148" s="186" t="s">
        <v>1173</v>
      </c>
      <c r="B148" s="191"/>
      <c r="C148" s="191"/>
      <c r="D148" s="191"/>
      <c r="E148" s="188"/>
      <c r="F148" s="188"/>
      <c r="G148" s="188"/>
      <c r="H148" s="188"/>
      <c r="I148" s="188"/>
      <c r="J148" s="188"/>
      <c r="K148" s="188"/>
      <c r="L148" s="188"/>
      <c r="M148" s="188"/>
      <c r="N148" s="188"/>
      <c r="O148" s="188"/>
      <c r="P148" s="188"/>
      <c r="Q148" s="188"/>
      <c r="R148" s="188"/>
      <c r="S148" s="188"/>
    </row>
    <row r="149" spans="1:19">
      <c r="A149" s="186"/>
      <c r="B149" s="191"/>
      <c r="C149" s="191"/>
      <c r="D149" s="191"/>
      <c r="E149" s="188"/>
      <c r="F149" s="188"/>
      <c r="G149" s="181" t="s">
        <v>1174</v>
      </c>
      <c r="H149" s="188"/>
      <c r="I149" s="188"/>
      <c r="J149" s="188"/>
      <c r="K149" s="188"/>
      <c r="L149" s="188"/>
      <c r="M149" s="188"/>
      <c r="N149" s="188"/>
      <c r="O149" s="188"/>
      <c r="P149" s="188"/>
      <c r="Q149" s="188"/>
      <c r="R149" s="188"/>
      <c r="S149" s="188"/>
    </row>
    <row r="150" spans="1:19">
      <c r="A150" s="181" t="s">
        <v>1175</v>
      </c>
      <c r="B150" s="181" t="s">
        <v>1176</v>
      </c>
      <c r="C150" s="181" t="s">
        <v>1177</v>
      </c>
      <c r="D150" s="181"/>
      <c r="E150" s="181" t="s">
        <v>1178</v>
      </c>
      <c r="F150" s="181" t="s">
        <v>1179</v>
      </c>
      <c r="G150" s="170" t="s">
        <v>127</v>
      </c>
      <c r="H150" s="181"/>
      <c r="I150" s="181" t="s">
        <v>1180</v>
      </c>
      <c r="J150" s="189" t="s">
        <v>750</v>
      </c>
      <c r="K150" s="188"/>
      <c r="L150" s="188"/>
      <c r="M150" s="188"/>
      <c r="N150" s="188"/>
      <c r="O150" s="189" t="s">
        <v>1181</v>
      </c>
      <c r="P150" s="188"/>
      <c r="Q150" s="188"/>
      <c r="R150" s="188"/>
      <c r="S150" s="188"/>
    </row>
    <row r="151" spans="1:19" ht="15.5">
      <c r="A151" s="156" t="s">
        <v>1182</v>
      </c>
      <c r="B151" s="156" t="s">
        <v>1183</v>
      </c>
      <c r="C151" s="156" t="s">
        <v>1179</v>
      </c>
      <c r="D151" s="156"/>
      <c r="E151" s="156" t="s">
        <v>1184</v>
      </c>
      <c r="F151" s="200" t="s">
        <v>1185</v>
      </c>
      <c r="G151" s="170" t="s">
        <v>688</v>
      </c>
      <c r="H151" s="156"/>
      <c r="I151" s="156" t="s">
        <v>1186</v>
      </c>
      <c r="J151" s="188" t="s">
        <v>752</v>
      </c>
      <c r="K151" s="188"/>
      <c r="L151" s="188"/>
      <c r="M151" s="188"/>
      <c r="N151" s="188"/>
      <c r="O151" s="170" t="s">
        <v>127</v>
      </c>
      <c r="P151" s="188"/>
      <c r="Q151" s="188"/>
      <c r="R151" s="188"/>
      <c r="S151" s="188"/>
    </row>
    <row r="152" spans="1:19" ht="15.5">
      <c r="A152" s="156" t="s">
        <v>1187</v>
      </c>
      <c r="B152" s="156" t="s">
        <v>1188</v>
      </c>
      <c r="C152" s="156" t="s">
        <v>1189</v>
      </c>
      <c r="D152" s="156"/>
      <c r="E152" s="156" t="s">
        <v>1190</v>
      </c>
      <c r="F152" s="200" t="s">
        <v>1191</v>
      </c>
      <c r="G152" s="170" t="s">
        <v>648</v>
      </c>
      <c r="H152" s="156"/>
      <c r="I152" s="156" t="s">
        <v>1192</v>
      </c>
      <c r="J152" s="188" t="s">
        <v>753</v>
      </c>
      <c r="K152" s="188"/>
      <c r="L152" s="188"/>
      <c r="M152" s="188"/>
      <c r="N152" s="188"/>
      <c r="O152" s="170" t="s">
        <v>1193</v>
      </c>
      <c r="P152" s="188"/>
      <c r="Q152" s="188"/>
      <c r="R152" s="188"/>
      <c r="S152" s="188"/>
    </row>
    <row r="153" spans="1:19" ht="16">
      <c r="A153" s="191"/>
      <c r="B153" s="156" t="s">
        <v>1194</v>
      </c>
      <c r="C153" s="156" t="s">
        <v>1195</v>
      </c>
      <c r="D153" s="156"/>
      <c r="E153" s="156" t="s">
        <v>1196</v>
      </c>
      <c r="F153" s="200" t="s">
        <v>1197</v>
      </c>
      <c r="G153" s="170" t="s">
        <v>1198</v>
      </c>
      <c r="H153" s="156"/>
      <c r="I153" s="201"/>
      <c r="J153" s="188" t="s">
        <v>754</v>
      </c>
      <c r="K153" s="188"/>
      <c r="L153" s="188"/>
      <c r="M153" s="188"/>
      <c r="N153" s="188"/>
      <c r="O153" s="170" t="s">
        <v>1199</v>
      </c>
      <c r="P153" s="188"/>
      <c r="Q153" s="188"/>
      <c r="R153" s="188"/>
      <c r="S153" s="188"/>
    </row>
    <row r="154" spans="1:19" ht="16">
      <c r="A154" s="191"/>
      <c r="B154" s="156" t="s">
        <v>1200</v>
      </c>
      <c r="C154" s="156"/>
      <c r="D154" s="156"/>
      <c r="E154" s="156" t="s">
        <v>1201</v>
      </c>
      <c r="F154" s="200" t="s">
        <v>1202</v>
      </c>
      <c r="G154" s="170" t="s">
        <v>1203</v>
      </c>
      <c r="H154" s="156"/>
      <c r="I154" s="201"/>
      <c r="J154" s="188" t="s">
        <v>755</v>
      </c>
      <c r="K154" s="188"/>
      <c r="L154" s="188"/>
      <c r="M154" s="188"/>
      <c r="N154" s="188"/>
      <c r="O154" s="170" t="s">
        <v>1204</v>
      </c>
      <c r="P154" s="188"/>
      <c r="Q154" s="188"/>
      <c r="R154" s="188"/>
      <c r="S154" s="188"/>
    </row>
    <row r="155" spans="1:19" ht="16">
      <c r="A155" s="191"/>
      <c r="B155" s="156"/>
      <c r="C155" s="156"/>
      <c r="D155" s="156"/>
      <c r="E155" s="156" t="s">
        <v>1205</v>
      </c>
      <c r="F155" s="200" t="s">
        <v>1206</v>
      </c>
      <c r="G155" s="170" t="s">
        <v>682</v>
      </c>
      <c r="H155" s="156"/>
      <c r="I155" s="201"/>
      <c r="J155" s="188" t="s">
        <v>757</v>
      </c>
      <c r="K155" s="188"/>
      <c r="L155" s="188"/>
      <c r="M155" s="188"/>
      <c r="N155" s="188"/>
      <c r="O155" s="188"/>
      <c r="P155" s="188"/>
      <c r="Q155" s="188"/>
      <c r="R155" s="188"/>
      <c r="S155" s="188"/>
    </row>
    <row r="156" spans="1:19" ht="15.5">
      <c r="A156" s="191"/>
      <c r="B156" s="156"/>
      <c r="C156" s="156"/>
      <c r="D156" s="156"/>
      <c r="E156" s="156" t="s">
        <v>1207</v>
      </c>
      <c r="F156" s="200" t="s">
        <v>1208</v>
      </c>
      <c r="G156" s="170" t="s">
        <v>1209</v>
      </c>
      <c r="H156" s="156"/>
      <c r="I156" s="156"/>
      <c r="J156" s="188" t="s">
        <v>758</v>
      </c>
      <c r="K156" s="188"/>
      <c r="L156" s="188"/>
      <c r="M156" s="188"/>
      <c r="N156" s="188"/>
      <c r="O156" s="188"/>
      <c r="P156" s="188"/>
      <c r="Q156" s="188"/>
      <c r="R156" s="188"/>
      <c r="S156" s="188"/>
    </row>
    <row r="157" spans="1:19" ht="15.5">
      <c r="A157" s="191"/>
      <c r="B157" s="156"/>
      <c r="C157" s="156"/>
      <c r="D157" s="156"/>
      <c r="E157" s="156" t="s">
        <v>1210</v>
      </c>
      <c r="F157" s="200" t="s">
        <v>1211</v>
      </c>
      <c r="G157" s="202"/>
      <c r="H157" s="156"/>
      <c r="I157" s="156"/>
      <c r="J157" s="188" t="s">
        <v>759</v>
      </c>
      <c r="K157" s="188"/>
      <c r="L157" s="188"/>
      <c r="M157" s="188"/>
      <c r="N157" s="188"/>
      <c r="O157" s="188"/>
      <c r="P157" s="188"/>
      <c r="Q157" s="188"/>
      <c r="R157" s="188"/>
      <c r="S157" s="188"/>
    </row>
    <row r="158" spans="1:19" ht="15.5">
      <c r="A158" s="191"/>
      <c r="B158" s="156"/>
      <c r="C158" s="156"/>
      <c r="D158" s="156"/>
      <c r="E158" s="156"/>
      <c r="F158" s="200" t="s">
        <v>1212</v>
      </c>
      <c r="G158" s="156"/>
      <c r="H158" s="156"/>
      <c r="I158" s="156"/>
      <c r="J158" s="188" t="s">
        <v>760</v>
      </c>
      <c r="K158" s="188"/>
      <c r="L158" s="188"/>
      <c r="M158" s="188"/>
      <c r="N158" s="188"/>
      <c r="O158" s="188"/>
      <c r="P158" s="188"/>
      <c r="Q158" s="188"/>
      <c r="R158" s="188"/>
      <c r="S158" s="188"/>
    </row>
    <row r="159" spans="1:19" ht="15.5">
      <c r="A159" s="191"/>
      <c r="B159" s="156"/>
      <c r="C159" s="156"/>
      <c r="D159" s="156"/>
      <c r="E159" s="156"/>
      <c r="F159" s="200" t="s">
        <v>1213</v>
      </c>
      <c r="G159" s="156"/>
      <c r="H159" s="156"/>
      <c r="I159" s="156"/>
      <c r="J159" s="188" t="s">
        <v>761</v>
      </c>
      <c r="K159" s="188"/>
      <c r="L159" s="188"/>
      <c r="M159" s="188"/>
      <c r="N159" s="188"/>
      <c r="O159" s="188"/>
      <c r="P159" s="188"/>
      <c r="Q159" s="188"/>
      <c r="R159" s="188"/>
      <c r="S159" s="188"/>
    </row>
    <row r="160" spans="1:19" ht="15.5">
      <c r="A160" s="191"/>
      <c r="B160" s="156"/>
      <c r="C160" s="156"/>
      <c r="D160" s="156"/>
      <c r="E160" s="156"/>
      <c r="F160" s="200" t="s">
        <v>1214</v>
      </c>
      <c r="G160" s="156"/>
      <c r="H160" s="156"/>
      <c r="I160" s="156"/>
      <c r="J160" s="188" t="s">
        <v>762</v>
      </c>
      <c r="K160" s="188"/>
      <c r="L160" s="188"/>
      <c r="M160" s="188"/>
      <c r="N160" s="188"/>
      <c r="O160" s="188"/>
      <c r="P160" s="188"/>
      <c r="Q160" s="188"/>
      <c r="R160" s="188"/>
      <c r="S160" s="188"/>
    </row>
    <row r="161" spans="1:19" ht="15.5">
      <c r="A161" s="191"/>
      <c r="B161" s="156"/>
      <c r="C161" s="156"/>
      <c r="D161" s="156"/>
      <c r="E161" s="156"/>
      <c r="F161" s="200" t="s">
        <v>1215</v>
      </c>
      <c r="G161" s="156"/>
      <c r="H161" s="156"/>
      <c r="I161" s="156"/>
      <c r="J161" s="188" t="s">
        <v>763</v>
      </c>
      <c r="K161" s="188"/>
      <c r="L161" s="188"/>
      <c r="M161" s="188"/>
      <c r="N161" s="188"/>
      <c r="O161" s="188"/>
      <c r="P161" s="188"/>
      <c r="Q161" s="188"/>
      <c r="R161" s="188"/>
      <c r="S161" s="188"/>
    </row>
    <row r="162" spans="1:19" ht="15.5">
      <c r="A162" s="191"/>
      <c r="B162" s="156"/>
      <c r="C162" s="156"/>
      <c r="D162" s="156"/>
      <c r="E162" s="156"/>
      <c r="F162" s="200" t="s">
        <v>1216</v>
      </c>
      <c r="G162" s="156"/>
      <c r="H162" s="156"/>
      <c r="I162" s="156"/>
      <c r="J162" s="188" t="s">
        <v>765</v>
      </c>
      <c r="K162" s="188"/>
      <c r="L162" s="188"/>
      <c r="M162" s="188"/>
      <c r="N162" s="188"/>
      <c r="O162" s="188"/>
      <c r="P162" s="188"/>
      <c r="Q162" s="188"/>
      <c r="R162" s="188"/>
      <c r="S162" s="188"/>
    </row>
    <row r="163" spans="1:19" ht="15.5">
      <c r="A163" s="191"/>
      <c r="B163" s="156"/>
      <c r="C163" s="156"/>
      <c r="D163" s="156"/>
      <c r="E163" s="156"/>
      <c r="F163" s="200" t="s">
        <v>1217</v>
      </c>
      <c r="G163" s="156"/>
      <c r="H163" s="156"/>
      <c r="I163" s="156"/>
      <c r="J163" s="188" t="s">
        <v>766</v>
      </c>
      <c r="K163" s="188"/>
      <c r="L163" s="188"/>
      <c r="M163" s="188"/>
      <c r="N163" s="188"/>
      <c r="O163" s="188"/>
      <c r="P163" s="188"/>
      <c r="Q163" s="188"/>
      <c r="R163" s="188"/>
      <c r="S163" s="188"/>
    </row>
    <row r="164" spans="1:19" ht="15.5">
      <c r="A164" s="191"/>
      <c r="B164" s="156"/>
      <c r="C164" s="156"/>
      <c r="D164" s="156"/>
      <c r="E164" s="156"/>
      <c r="F164" s="200" t="s">
        <v>1218</v>
      </c>
      <c r="G164" s="156"/>
      <c r="H164" s="156"/>
      <c r="I164" s="156"/>
      <c r="J164" s="188" t="s">
        <v>768</v>
      </c>
      <c r="K164" s="188"/>
      <c r="L164" s="188"/>
      <c r="M164" s="188"/>
      <c r="N164" s="188"/>
      <c r="O164" s="188"/>
      <c r="P164" s="188"/>
      <c r="Q164" s="188"/>
      <c r="R164" s="188"/>
      <c r="S164" s="188"/>
    </row>
    <row r="165" spans="1:19" ht="15.5">
      <c r="A165" s="191"/>
      <c r="B165" s="156"/>
      <c r="C165" s="156"/>
      <c r="D165" s="156"/>
      <c r="E165" s="156"/>
      <c r="F165" s="200" t="s">
        <v>1219</v>
      </c>
      <c r="G165" s="156"/>
      <c r="H165" s="156"/>
      <c r="I165" s="156"/>
      <c r="J165" s="188" t="s">
        <v>769</v>
      </c>
      <c r="K165" s="188"/>
      <c r="L165" s="188"/>
      <c r="M165" s="188"/>
      <c r="N165" s="188"/>
      <c r="O165" s="188"/>
      <c r="P165" s="188"/>
      <c r="Q165" s="188"/>
      <c r="R165" s="188"/>
      <c r="S165" s="188"/>
    </row>
    <row r="166" spans="1:19" ht="15.5">
      <c r="A166" s="191"/>
      <c r="B166" s="156"/>
      <c r="C166" s="156"/>
      <c r="D166" s="156"/>
      <c r="E166" s="156"/>
      <c r="F166" s="200" t="s">
        <v>1220</v>
      </c>
      <c r="G166" s="156"/>
      <c r="H166" s="156"/>
      <c r="I166" s="156"/>
      <c r="J166" s="188" t="s">
        <v>771</v>
      </c>
      <c r="K166" s="188"/>
      <c r="L166" s="188"/>
      <c r="M166" s="188"/>
      <c r="N166" s="188"/>
      <c r="O166" s="188"/>
      <c r="P166" s="188"/>
      <c r="Q166" s="188"/>
      <c r="R166" s="188"/>
      <c r="S166" s="188"/>
    </row>
    <row r="167" spans="1:19" ht="15.5">
      <c r="A167" s="191"/>
      <c r="B167" s="156"/>
      <c r="C167" s="156"/>
      <c r="D167" s="156"/>
      <c r="E167" s="156"/>
      <c r="F167" s="200" t="s">
        <v>1221</v>
      </c>
      <c r="G167" s="156"/>
      <c r="H167" s="156"/>
      <c r="I167" s="156"/>
      <c r="J167" s="188" t="s">
        <v>772</v>
      </c>
      <c r="K167" s="188"/>
      <c r="L167" s="188"/>
      <c r="M167" s="188"/>
      <c r="N167" s="188"/>
      <c r="O167" s="188"/>
      <c r="P167" s="188"/>
      <c r="Q167" s="188"/>
      <c r="R167" s="188"/>
      <c r="S167" s="188"/>
    </row>
    <row r="168" spans="1:19" ht="15.5">
      <c r="A168" s="191"/>
      <c r="B168" s="203"/>
      <c r="C168" s="156"/>
      <c r="D168" s="156"/>
      <c r="E168" s="156"/>
      <c r="F168" s="200" t="s">
        <v>1222</v>
      </c>
      <c r="G168" s="156"/>
      <c r="H168" s="156"/>
      <c r="I168" s="156"/>
      <c r="J168" s="188" t="s">
        <v>773</v>
      </c>
      <c r="K168" s="188"/>
      <c r="L168" s="188"/>
      <c r="M168" s="188"/>
      <c r="N168" s="188"/>
      <c r="O168" s="188"/>
      <c r="P168" s="188"/>
      <c r="Q168" s="188"/>
      <c r="R168" s="188"/>
      <c r="S168" s="188"/>
    </row>
    <row r="169" spans="1:19" ht="15.5">
      <c r="A169" s="191"/>
      <c r="B169" s="203"/>
      <c r="C169" s="156"/>
      <c r="D169" s="156"/>
      <c r="E169" s="156"/>
      <c r="F169" s="200" t="s">
        <v>1223</v>
      </c>
      <c r="G169" s="156"/>
      <c r="H169" s="156"/>
      <c r="I169" s="156"/>
      <c r="J169" s="188" t="s">
        <v>774</v>
      </c>
      <c r="K169" s="188"/>
      <c r="L169" s="188"/>
      <c r="M169" s="188"/>
      <c r="N169" s="188"/>
      <c r="O169" s="188"/>
      <c r="P169" s="188"/>
      <c r="Q169" s="188"/>
      <c r="R169" s="188"/>
      <c r="S169" s="188"/>
    </row>
    <row r="170" spans="1:19" ht="15.5">
      <c r="A170" s="191"/>
      <c r="B170" s="203"/>
      <c r="C170" s="156"/>
      <c r="D170" s="156"/>
      <c r="E170" s="156"/>
      <c r="F170" s="200" t="s">
        <v>1224</v>
      </c>
      <c r="G170" s="156"/>
      <c r="H170" s="156"/>
      <c r="I170" s="156"/>
      <c r="J170" s="188" t="s">
        <v>776</v>
      </c>
      <c r="K170" s="188"/>
      <c r="L170" s="188"/>
      <c r="M170" s="188"/>
      <c r="N170" s="188"/>
      <c r="O170" s="188"/>
      <c r="P170" s="188"/>
      <c r="Q170" s="188"/>
      <c r="R170" s="188"/>
      <c r="S170" s="188"/>
    </row>
    <row r="171" spans="1:19" ht="15.5">
      <c r="A171" s="191"/>
      <c r="B171" s="203"/>
      <c r="C171" s="156"/>
      <c r="D171" s="156"/>
      <c r="E171" s="156"/>
      <c r="F171" s="200" t="s">
        <v>1225</v>
      </c>
      <c r="G171" s="156"/>
      <c r="H171" s="156"/>
      <c r="I171" s="156"/>
      <c r="J171" s="188" t="s">
        <v>777</v>
      </c>
      <c r="K171" s="188"/>
      <c r="L171" s="188"/>
      <c r="M171" s="188"/>
      <c r="N171" s="188"/>
      <c r="O171" s="188"/>
      <c r="P171" s="188"/>
      <c r="Q171" s="188"/>
      <c r="R171" s="188"/>
      <c r="S171" s="188"/>
    </row>
    <row r="172" spans="1:19" ht="15.5">
      <c r="A172" s="191"/>
      <c r="B172" s="203"/>
      <c r="C172" s="156"/>
      <c r="D172" s="156"/>
      <c r="E172" s="156"/>
      <c r="F172" s="200" t="s">
        <v>1226</v>
      </c>
      <c r="G172" s="156"/>
      <c r="H172" s="156"/>
      <c r="I172" s="156"/>
      <c r="J172" s="188" t="s">
        <v>778</v>
      </c>
      <c r="K172" s="188"/>
      <c r="L172" s="188"/>
      <c r="M172" s="188"/>
      <c r="N172" s="188"/>
      <c r="O172" s="188"/>
      <c r="P172" s="188"/>
      <c r="Q172" s="188"/>
      <c r="R172" s="188"/>
      <c r="S172" s="188"/>
    </row>
    <row r="173" spans="1:19" ht="15.5">
      <c r="A173" s="191"/>
      <c r="B173" s="191"/>
      <c r="C173" s="191"/>
      <c r="D173" s="191"/>
      <c r="E173" s="188"/>
      <c r="F173" s="200" t="s">
        <v>1227</v>
      </c>
      <c r="G173" s="188"/>
      <c r="H173" s="188"/>
      <c r="I173" s="188"/>
      <c r="J173" s="188" t="s">
        <v>779</v>
      </c>
      <c r="K173" s="188"/>
      <c r="L173" s="188"/>
      <c r="M173" s="188"/>
      <c r="N173" s="188"/>
      <c r="O173" s="188"/>
      <c r="P173" s="188"/>
      <c r="Q173" s="188"/>
      <c r="R173" s="188"/>
      <c r="S173" s="188"/>
    </row>
    <row r="174" spans="1:19" ht="15.5">
      <c r="A174" s="191"/>
      <c r="B174" s="191"/>
      <c r="C174" s="191"/>
      <c r="D174" s="191"/>
      <c r="E174" s="188"/>
      <c r="F174" s="200" t="s">
        <v>1228</v>
      </c>
      <c r="G174" s="188"/>
      <c r="H174" s="188"/>
      <c r="I174" s="188"/>
      <c r="J174" s="188" t="s">
        <v>780</v>
      </c>
      <c r="K174" s="188"/>
      <c r="L174" s="188"/>
      <c r="M174" s="188"/>
      <c r="N174" s="188"/>
      <c r="O174" s="188"/>
      <c r="P174" s="188"/>
      <c r="Q174" s="188"/>
      <c r="R174" s="188"/>
      <c r="S174" s="188"/>
    </row>
    <row r="175" spans="1:19" ht="15.5">
      <c r="A175" s="191"/>
      <c r="B175" s="191"/>
      <c r="C175" s="191"/>
      <c r="D175" s="191"/>
      <c r="E175" s="188"/>
      <c r="F175" s="200" t="s">
        <v>1229</v>
      </c>
      <c r="G175" s="188"/>
      <c r="H175" s="188"/>
      <c r="I175" s="188"/>
      <c r="J175" s="188" t="s">
        <v>781</v>
      </c>
      <c r="K175" s="188"/>
      <c r="L175" s="188"/>
      <c r="M175" s="188"/>
      <c r="N175" s="188"/>
      <c r="O175" s="188"/>
      <c r="P175" s="188"/>
      <c r="Q175" s="188"/>
      <c r="R175" s="188"/>
      <c r="S175" s="188"/>
    </row>
    <row r="176" spans="1:19" ht="15.5">
      <c r="A176" s="191"/>
      <c r="B176" s="191"/>
      <c r="C176" s="191"/>
      <c r="D176" s="191"/>
      <c r="E176" s="188"/>
      <c r="F176" s="200" t="s">
        <v>1230</v>
      </c>
      <c r="G176" s="188"/>
      <c r="H176" s="188"/>
      <c r="I176" s="188"/>
      <c r="J176" s="188" t="s">
        <v>782</v>
      </c>
      <c r="K176" s="188"/>
      <c r="L176" s="188"/>
      <c r="M176" s="188"/>
      <c r="N176" s="188"/>
      <c r="O176" s="188"/>
      <c r="P176" s="188"/>
      <c r="Q176" s="188"/>
      <c r="R176" s="188"/>
      <c r="S176" s="188"/>
    </row>
    <row r="177" spans="1:19" ht="15.5">
      <c r="A177" s="191"/>
      <c r="B177" s="191"/>
      <c r="C177" s="191"/>
      <c r="D177" s="191"/>
      <c r="E177" s="188"/>
      <c r="F177" s="200" t="s">
        <v>1231</v>
      </c>
      <c r="G177" s="188"/>
      <c r="H177" s="188"/>
      <c r="I177" s="188"/>
      <c r="J177" s="188" t="s">
        <v>783</v>
      </c>
      <c r="K177" s="188"/>
      <c r="L177" s="188"/>
      <c r="M177" s="188"/>
      <c r="N177" s="188"/>
      <c r="O177" s="188"/>
      <c r="P177" s="188"/>
      <c r="Q177" s="188"/>
      <c r="R177" s="188"/>
      <c r="S177" s="188"/>
    </row>
    <row r="178" spans="1:19" ht="15.5">
      <c r="A178" s="191"/>
      <c r="B178" s="191"/>
      <c r="C178" s="191"/>
      <c r="D178" s="191"/>
      <c r="E178" s="188"/>
      <c r="F178" s="200" t="s">
        <v>1232</v>
      </c>
      <c r="G178" s="188"/>
      <c r="H178" s="188"/>
      <c r="I178" s="188"/>
      <c r="J178" s="188" t="s">
        <v>784</v>
      </c>
      <c r="K178" s="188"/>
      <c r="L178" s="188"/>
      <c r="M178" s="188"/>
      <c r="N178" s="188"/>
      <c r="O178" s="188"/>
      <c r="P178" s="188"/>
      <c r="Q178" s="188"/>
      <c r="R178" s="188"/>
      <c r="S178" s="188"/>
    </row>
    <row r="179" spans="1:19" ht="15.5">
      <c r="A179" s="191"/>
      <c r="B179" s="191"/>
      <c r="C179" s="191"/>
      <c r="D179" s="191"/>
      <c r="E179" s="188"/>
      <c r="F179" s="200" t="s">
        <v>1233</v>
      </c>
      <c r="G179" s="188"/>
      <c r="H179" s="188"/>
      <c r="I179" s="188"/>
      <c r="J179" s="188" t="s">
        <v>786</v>
      </c>
      <c r="K179" s="188"/>
      <c r="L179" s="188"/>
      <c r="M179" s="188"/>
      <c r="N179" s="188"/>
      <c r="O179" s="188"/>
      <c r="P179" s="188"/>
      <c r="Q179" s="188"/>
      <c r="R179" s="188"/>
      <c r="S179" s="188"/>
    </row>
    <row r="180" spans="1:19" ht="15.5">
      <c r="A180" s="191"/>
      <c r="B180" s="191"/>
      <c r="C180" s="191"/>
      <c r="D180" s="191"/>
      <c r="E180" s="188"/>
      <c r="F180" s="200" t="s">
        <v>1234</v>
      </c>
      <c r="G180" s="188"/>
      <c r="H180" s="188"/>
      <c r="I180" s="188"/>
      <c r="J180" s="188" t="s">
        <v>787</v>
      </c>
      <c r="K180" s="188"/>
      <c r="L180" s="188"/>
      <c r="M180" s="188"/>
      <c r="N180" s="188"/>
      <c r="O180" s="188"/>
      <c r="P180" s="188"/>
      <c r="Q180" s="188"/>
      <c r="R180" s="188"/>
      <c r="S180" s="188"/>
    </row>
    <row r="181" spans="1:19" ht="15.5">
      <c r="A181" s="191"/>
      <c r="B181" s="191"/>
      <c r="C181" s="191"/>
      <c r="D181" s="191"/>
      <c r="E181" s="188"/>
      <c r="F181" s="200" t="s">
        <v>1235</v>
      </c>
      <c r="G181" s="188"/>
      <c r="H181" s="188"/>
      <c r="I181" s="188"/>
      <c r="J181" s="188" t="s">
        <v>788</v>
      </c>
      <c r="K181" s="188"/>
      <c r="L181" s="188"/>
      <c r="M181" s="188"/>
      <c r="N181" s="188"/>
      <c r="O181" s="188"/>
      <c r="P181" s="188"/>
      <c r="Q181" s="188"/>
      <c r="R181" s="188"/>
      <c r="S181" s="188"/>
    </row>
    <row r="182" spans="1:19" ht="15.5">
      <c r="A182" s="191"/>
      <c r="B182" s="191"/>
      <c r="C182" s="191"/>
      <c r="D182" s="191"/>
      <c r="E182" s="188"/>
      <c r="F182" s="200" t="s">
        <v>1236</v>
      </c>
      <c r="G182" s="188"/>
      <c r="H182" s="188"/>
      <c r="I182" s="188"/>
      <c r="J182" s="188" t="s">
        <v>789</v>
      </c>
      <c r="K182" s="188"/>
      <c r="L182" s="188"/>
      <c r="M182" s="188"/>
      <c r="N182" s="188"/>
      <c r="O182" s="188"/>
      <c r="P182" s="188"/>
      <c r="Q182" s="188"/>
      <c r="R182" s="188"/>
      <c r="S182" s="188"/>
    </row>
    <row r="183" spans="1:19" ht="15.5">
      <c r="A183" s="191"/>
      <c r="B183" s="191"/>
      <c r="C183" s="191"/>
      <c r="D183" s="191"/>
      <c r="E183" s="188"/>
      <c r="F183" s="200" t="s">
        <v>1237</v>
      </c>
      <c r="G183" s="188"/>
      <c r="H183" s="188"/>
      <c r="I183" s="188"/>
      <c r="J183" s="188" t="s">
        <v>790</v>
      </c>
      <c r="K183" s="188"/>
      <c r="L183" s="188"/>
      <c r="M183" s="188"/>
      <c r="N183" s="188"/>
      <c r="O183" s="188"/>
      <c r="P183" s="188"/>
      <c r="Q183" s="188"/>
      <c r="R183" s="188"/>
      <c r="S183" s="188"/>
    </row>
    <row r="184" spans="1:19" ht="15.5">
      <c r="A184" s="191"/>
      <c r="B184" s="191"/>
      <c r="C184" s="191"/>
      <c r="D184" s="191"/>
      <c r="E184" s="188"/>
      <c r="F184" s="200" t="s">
        <v>1238</v>
      </c>
      <c r="G184" s="188"/>
      <c r="H184" s="188"/>
      <c r="I184" s="188"/>
      <c r="J184" s="188" t="s">
        <v>791</v>
      </c>
      <c r="K184" s="188"/>
      <c r="L184" s="188"/>
      <c r="M184" s="188"/>
      <c r="N184" s="188"/>
      <c r="O184" s="188"/>
      <c r="P184" s="188"/>
      <c r="Q184" s="188"/>
      <c r="R184" s="188"/>
      <c r="S184" s="188"/>
    </row>
    <row r="185" spans="1:19" ht="15.5">
      <c r="A185" s="191"/>
      <c r="B185" s="191"/>
      <c r="C185" s="191"/>
      <c r="D185" s="191"/>
      <c r="E185" s="188"/>
      <c r="F185" s="200" t="s">
        <v>1239</v>
      </c>
      <c r="G185" s="188"/>
      <c r="H185" s="188"/>
      <c r="I185" s="188"/>
      <c r="J185" s="188" t="s">
        <v>793</v>
      </c>
      <c r="K185" s="188"/>
      <c r="L185" s="188"/>
      <c r="M185" s="188"/>
      <c r="N185" s="188"/>
      <c r="O185" s="188"/>
      <c r="P185" s="188"/>
      <c r="Q185" s="188"/>
      <c r="R185" s="188"/>
      <c r="S185" s="188"/>
    </row>
    <row r="186" spans="1:19" ht="15.5">
      <c r="A186" s="191"/>
      <c r="B186" s="191"/>
      <c r="C186" s="191"/>
      <c r="D186" s="191"/>
      <c r="E186" s="188"/>
      <c r="F186" s="200" t="s">
        <v>1240</v>
      </c>
      <c r="G186" s="188"/>
      <c r="H186" s="188"/>
      <c r="I186" s="188"/>
      <c r="J186" s="188" t="s">
        <v>794</v>
      </c>
      <c r="K186" s="188"/>
      <c r="L186" s="188"/>
      <c r="M186" s="188"/>
      <c r="N186" s="188"/>
      <c r="O186" s="188"/>
      <c r="P186" s="188"/>
      <c r="Q186" s="188"/>
      <c r="R186" s="188"/>
      <c r="S186" s="188"/>
    </row>
    <row r="187" spans="1:19" ht="15.5">
      <c r="A187" s="191"/>
      <c r="B187" s="191"/>
      <c r="C187" s="191"/>
      <c r="D187" s="191"/>
      <c r="E187" s="188"/>
      <c r="F187" s="200" t="s">
        <v>1241</v>
      </c>
      <c r="G187" s="188"/>
      <c r="H187" s="188"/>
      <c r="I187" s="188"/>
      <c r="J187" s="188" t="s">
        <v>795</v>
      </c>
      <c r="K187" s="188"/>
      <c r="L187" s="188"/>
      <c r="M187" s="188"/>
      <c r="N187" s="188"/>
      <c r="O187" s="188"/>
      <c r="P187" s="188"/>
      <c r="Q187" s="188"/>
      <c r="R187" s="188"/>
      <c r="S187" s="188"/>
    </row>
    <row r="188" spans="1:19" ht="15.5">
      <c r="A188" s="191"/>
      <c r="B188" s="191"/>
      <c r="C188" s="191"/>
      <c r="D188" s="191"/>
      <c r="E188" s="188"/>
      <c r="F188" s="200" t="s">
        <v>1242</v>
      </c>
      <c r="G188" s="188"/>
      <c r="H188" s="188"/>
      <c r="I188" s="188"/>
      <c r="J188" s="188" t="s">
        <v>796</v>
      </c>
      <c r="K188" s="188"/>
      <c r="L188" s="188"/>
      <c r="M188" s="188"/>
      <c r="N188" s="188"/>
      <c r="O188" s="188"/>
      <c r="P188" s="188"/>
      <c r="Q188" s="188"/>
      <c r="R188" s="188"/>
      <c r="S188" s="188"/>
    </row>
    <row r="189" spans="1:19" ht="15.5">
      <c r="A189" s="191"/>
      <c r="B189" s="191"/>
      <c r="C189" s="191"/>
      <c r="D189" s="191"/>
      <c r="E189" s="188"/>
      <c r="F189" s="200" t="s">
        <v>1243</v>
      </c>
      <c r="G189" s="188"/>
      <c r="H189" s="188"/>
      <c r="I189" s="188"/>
      <c r="J189" s="188" t="s">
        <v>797</v>
      </c>
      <c r="K189" s="188"/>
      <c r="L189" s="188"/>
      <c r="M189" s="188"/>
      <c r="N189" s="188"/>
      <c r="O189" s="188"/>
      <c r="P189" s="188"/>
      <c r="Q189" s="188"/>
      <c r="R189" s="188"/>
      <c r="S189" s="188"/>
    </row>
    <row r="190" spans="1:19" ht="15.5">
      <c r="A190" s="191"/>
      <c r="B190" s="191"/>
      <c r="C190" s="191"/>
      <c r="D190" s="191"/>
      <c r="E190" s="188"/>
      <c r="F190" s="200" t="s">
        <v>1244</v>
      </c>
      <c r="G190" s="188"/>
      <c r="H190" s="188"/>
      <c r="I190" s="188"/>
      <c r="J190" s="188" t="s">
        <v>798</v>
      </c>
      <c r="K190" s="188"/>
      <c r="L190" s="188"/>
      <c r="M190" s="188"/>
      <c r="N190" s="188"/>
      <c r="O190" s="188"/>
      <c r="P190" s="188"/>
      <c r="Q190" s="188"/>
      <c r="R190" s="188"/>
      <c r="S190" s="188"/>
    </row>
    <row r="191" spans="1:19" ht="15.5">
      <c r="A191" s="191"/>
      <c r="B191" s="191"/>
      <c r="C191" s="191"/>
      <c r="D191" s="191"/>
      <c r="E191" s="188"/>
      <c r="F191" s="200" t="s">
        <v>1245</v>
      </c>
      <c r="G191" s="188"/>
      <c r="H191" s="188"/>
      <c r="I191" s="188"/>
      <c r="J191" s="188" t="s">
        <v>800</v>
      </c>
      <c r="K191" s="188"/>
      <c r="L191" s="188"/>
      <c r="M191" s="188"/>
      <c r="N191" s="188"/>
      <c r="O191" s="188"/>
      <c r="P191" s="188"/>
      <c r="Q191" s="188"/>
      <c r="R191" s="188"/>
      <c r="S191" s="188"/>
    </row>
    <row r="192" spans="1:19" ht="15.5">
      <c r="A192" s="191"/>
      <c r="B192" s="191"/>
      <c r="C192" s="191"/>
      <c r="D192" s="191"/>
      <c r="E192" s="188"/>
      <c r="F192" s="200" t="s">
        <v>1246</v>
      </c>
      <c r="G192" s="188"/>
      <c r="H192" s="188"/>
      <c r="I192" s="188"/>
      <c r="J192" s="188" t="s">
        <v>801</v>
      </c>
      <c r="K192" s="188"/>
      <c r="L192" s="188"/>
      <c r="M192" s="188"/>
      <c r="N192" s="188"/>
      <c r="O192" s="188"/>
      <c r="P192" s="188"/>
      <c r="Q192" s="188"/>
      <c r="R192" s="188"/>
      <c r="S192" s="188"/>
    </row>
    <row r="193" spans="1:19" ht="15.5">
      <c r="A193" s="191"/>
      <c r="B193" s="191"/>
      <c r="C193" s="191"/>
      <c r="D193" s="191"/>
      <c r="E193" s="188"/>
      <c r="F193" s="200" t="s">
        <v>1247</v>
      </c>
      <c r="G193" s="188"/>
      <c r="H193" s="188"/>
      <c r="I193" s="188"/>
      <c r="J193" s="188" t="s">
        <v>802</v>
      </c>
      <c r="K193" s="188"/>
      <c r="L193" s="188"/>
      <c r="M193" s="188"/>
      <c r="N193" s="188"/>
      <c r="O193" s="188"/>
      <c r="P193" s="188"/>
      <c r="Q193" s="188"/>
      <c r="R193" s="188"/>
      <c r="S193" s="188"/>
    </row>
    <row r="194" spans="1:19" ht="15.5">
      <c r="A194" s="191"/>
      <c r="B194" s="191"/>
      <c r="C194" s="191"/>
      <c r="D194" s="191"/>
      <c r="E194" s="188"/>
      <c r="F194" s="200" t="s">
        <v>1248</v>
      </c>
      <c r="G194" s="188"/>
      <c r="H194" s="188"/>
      <c r="I194" s="188"/>
      <c r="J194" s="188" t="s">
        <v>803</v>
      </c>
      <c r="K194" s="188"/>
      <c r="L194" s="188"/>
      <c r="M194" s="188"/>
      <c r="N194" s="188"/>
      <c r="O194" s="188"/>
      <c r="P194" s="188"/>
      <c r="Q194" s="188"/>
      <c r="R194" s="188"/>
      <c r="S194" s="188"/>
    </row>
    <row r="195" spans="1:19" ht="15.5">
      <c r="A195" s="191"/>
      <c r="B195" s="191"/>
      <c r="C195" s="191"/>
      <c r="D195" s="191"/>
      <c r="E195" s="188"/>
      <c r="F195" s="200" t="s">
        <v>1249</v>
      </c>
      <c r="G195" s="188"/>
      <c r="H195" s="188"/>
      <c r="I195" s="188"/>
      <c r="J195" s="188" t="s">
        <v>804</v>
      </c>
      <c r="K195" s="188"/>
      <c r="L195" s="188"/>
      <c r="M195" s="188"/>
      <c r="N195" s="188"/>
      <c r="O195" s="188"/>
      <c r="P195" s="188"/>
      <c r="Q195" s="188"/>
      <c r="R195" s="188"/>
      <c r="S195" s="188"/>
    </row>
    <row r="196" spans="1:19" ht="15.5">
      <c r="A196" s="191"/>
      <c r="B196" s="191"/>
      <c r="C196" s="191"/>
      <c r="D196" s="191"/>
      <c r="E196" s="188"/>
      <c r="F196" s="200" t="s">
        <v>1250</v>
      </c>
      <c r="G196" s="188"/>
      <c r="H196" s="188"/>
      <c r="I196" s="188"/>
      <c r="J196" s="188" t="s">
        <v>805</v>
      </c>
      <c r="K196" s="188"/>
      <c r="L196" s="188"/>
      <c r="M196" s="188"/>
      <c r="N196" s="188"/>
      <c r="O196" s="188"/>
      <c r="P196" s="188"/>
      <c r="Q196" s="188"/>
      <c r="R196" s="188"/>
      <c r="S196" s="188"/>
    </row>
    <row r="197" spans="1:19" ht="15.5">
      <c r="A197" s="191"/>
      <c r="B197" s="191"/>
      <c r="C197" s="191"/>
      <c r="D197" s="191"/>
      <c r="E197" s="188"/>
      <c r="F197" s="200" t="s">
        <v>1251</v>
      </c>
      <c r="G197" s="188"/>
      <c r="H197" s="188"/>
      <c r="I197" s="188"/>
      <c r="J197" s="188" t="s">
        <v>806</v>
      </c>
      <c r="K197" s="188"/>
      <c r="L197" s="188"/>
      <c r="M197" s="188"/>
      <c r="N197" s="188"/>
      <c r="O197" s="188"/>
      <c r="P197" s="188"/>
      <c r="Q197" s="188"/>
      <c r="R197" s="188"/>
      <c r="S197" s="188"/>
    </row>
    <row r="198" spans="1:19" ht="15.5">
      <c r="A198" s="191"/>
      <c r="B198" s="191"/>
      <c r="C198" s="191"/>
      <c r="D198" s="191"/>
      <c r="E198" s="188"/>
      <c r="F198" s="200" t="s">
        <v>1252</v>
      </c>
      <c r="G198" s="188"/>
      <c r="H198" s="188"/>
      <c r="I198" s="188"/>
      <c r="J198" s="188" t="s">
        <v>807</v>
      </c>
      <c r="K198" s="188"/>
      <c r="L198" s="188"/>
      <c r="M198" s="188"/>
      <c r="N198" s="188"/>
      <c r="O198" s="188"/>
      <c r="P198" s="188"/>
      <c r="Q198" s="188"/>
      <c r="R198" s="188"/>
      <c r="S198" s="188"/>
    </row>
    <row r="199" spans="1:19" ht="15.5">
      <c r="A199" s="191"/>
      <c r="B199" s="191"/>
      <c r="C199" s="191"/>
      <c r="D199" s="191"/>
      <c r="E199" s="188"/>
      <c r="F199" s="200" t="s">
        <v>1253</v>
      </c>
      <c r="G199" s="188"/>
      <c r="H199" s="188"/>
      <c r="I199" s="188"/>
      <c r="J199" s="188" t="s">
        <v>808</v>
      </c>
      <c r="K199" s="188"/>
      <c r="L199" s="188"/>
      <c r="M199" s="188"/>
      <c r="N199" s="188"/>
      <c r="O199" s="188"/>
      <c r="P199" s="188"/>
      <c r="Q199" s="188"/>
      <c r="R199" s="188"/>
      <c r="S199" s="188"/>
    </row>
    <row r="200" spans="1:19" ht="15.5">
      <c r="A200" s="191"/>
      <c r="B200" s="191"/>
      <c r="C200" s="191"/>
      <c r="D200" s="191"/>
      <c r="E200" s="188"/>
      <c r="F200" s="200" t="s">
        <v>1254</v>
      </c>
      <c r="G200" s="188"/>
      <c r="H200" s="188"/>
      <c r="I200" s="188"/>
      <c r="J200" s="188" t="s">
        <v>809</v>
      </c>
      <c r="K200" s="188"/>
      <c r="L200" s="188"/>
      <c r="M200" s="188"/>
      <c r="N200" s="188"/>
      <c r="O200" s="188"/>
      <c r="P200" s="188"/>
      <c r="Q200" s="188"/>
      <c r="R200" s="188"/>
      <c r="S200" s="188"/>
    </row>
    <row r="201" spans="1:19" ht="15.5">
      <c r="A201" s="191"/>
      <c r="B201" s="191"/>
      <c r="C201" s="191"/>
      <c r="D201" s="191"/>
      <c r="E201" s="188"/>
      <c r="F201" s="200" t="s">
        <v>1255</v>
      </c>
      <c r="G201" s="188"/>
      <c r="H201" s="188"/>
      <c r="I201" s="188"/>
      <c r="J201" s="188" t="s">
        <v>810</v>
      </c>
      <c r="K201" s="188"/>
      <c r="L201" s="188"/>
      <c r="M201" s="188"/>
      <c r="N201" s="188"/>
      <c r="O201" s="188"/>
      <c r="P201" s="188"/>
      <c r="Q201" s="188"/>
      <c r="R201" s="188"/>
      <c r="S201" s="188"/>
    </row>
    <row r="202" spans="1:19" ht="15.5">
      <c r="A202" s="191"/>
      <c r="B202" s="191"/>
      <c r="C202" s="191"/>
      <c r="D202" s="191"/>
      <c r="E202" s="188"/>
      <c r="F202" s="200" t="s">
        <v>1256</v>
      </c>
      <c r="G202" s="188"/>
      <c r="H202" s="188"/>
      <c r="I202" s="188"/>
      <c r="J202" s="188" t="s">
        <v>812</v>
      </c>
      <c r="K202" s="188"/>
      <c r="L202" s="188"/>
      <c r="M202" s="188"/>
      <c r="N202" s="188"/>
      <c r="O202" s="188"/>
      <c r="P202" s="188"/>
      <c r="Q202" s="188"/>
      <c r="R202" s="188"/>
      <c r="S202" s="188"/>
    </row>
    <row r="203" spans="1:19" ht="15.5">
      <c r="A203" s="191"/>
      <c r="B203" s="191"/>
      <c r="C203" s="191"/>
      <c r="D203" s="191"/>
      <c r="E203" s="188"/>
      <c r="F203" s="200" t="s">
        <v>1257</v>
      </c>
      <c r="G203" s="188"/>
      <c r="H203" s="188"/>
      <c r="I203" s="188"/>
      <c r="J203" s="188" t="s">
        <v>813</v>
      </c>
      <c r="K203" s="188"/>
      <c r="L203" s="188"/>
      <c r="M203" s="188"/>
      <c r="N203" s="188"/>
      <c r="O203" s="188"/>
      <c r="P203" s="188"/>
      <c r="Q203" s="188"/>
      <c r="R203" s="188"/>
      <c r="S203" s="188"/>
    </row>
    <row r="204" spans="1:19" ht="15.5">
      <c r="A204" s="191"/>
      <c r="B204" s="191"/>
      <c r="C204" s="191"/>
      <c r="D204" s="191"/>
      <c r="E204" s="188"/>
      <c r="F204" s="200" t="s">
        <v>1258</v>
      </c>
      <c r="G204" s="188"/>
      <c r="H204" s="188"/>
      <c r="I204" s="188"/>
      <c r="J204" s="188" t="s">
        <v>814</v>
      </c>
      <c r="K204" s="188"/>
      <c r="L204" s="188"/>
      <c r="M204" s="188"/>
      <c r="N204" s="188"/>
      <c r="O204" s="188"/>
      <c r="P204" s="188"/>
      <c r="Q204" s="188"/>
      <c r="R204" s="188"/>
      <c r="S204" s="188"/>
    </row>
    <row r="205" spans="1:19" ht="15.5">
      <c r="A205" s="191"/>
      <c r="B205" s="191"/>
      <c r="C205" s="191"/>
      <c r="D205" s="191"/>
      <c r="E205" s="188"/>
      <c r="F205" s="200" t="s">
        <v>1259</v>
      </c>
      <c r="G205" s="188"/>
      <c r="H205" s="188"/>
      <c r="I205" s="188"/>
      <c r="J205" s="188" t="s">
        <v>815</v>
      </c>
      <c r="K205" s="188"/>
      <c r="L205" s="188"/>
      <c r="M205" s="188"/>
      <c r="N205" s="188"/>
      <c r="O205" s="188"/>
      <c r="P205" s="188"/>
      <c r="Q205" s="188"/>
      <c r="R205" s="188"/>
      <c r="S205" s="188"/>
    </row>
    <row r="206" spans="1:19" ht="15.5">
      <c r="A206" s="191"/>
      <c r="B206" s="191"/>
      <c r="C206" s="191"/>
      <c r="D206" s="191"/>
      <c r="E206" s="188"/>
      <c r="F206" s="200" t="s">
        <v>1260</v>
      </c>
      <c r="G206" s="188"/>
      <c r="H206" s="188"/>
      <c r="I206" s="188"/>
      <c r="J206" s="188" t="s">
        <v>816</v>
      </c>
      <c r="K206" s="188"/>
      <c r="L206" s="188"/>
      <c r="M206" s="188"/>
      <c r="N206" s="188"/>
      <c r="O206" s="188"/>
      <c r="P206" s="188"/>
      <c r="Q206" s="188"/>
      <c r="R206" s="188"/>
      <c r="S206" s="188"/>
    </row>
    <row r="207" spans="1:19" ht="15.5">
      <c r="A207" s="191"/>
      <c r="B207" s="191"/>
      <c r="C207" s="191"/>
      <c r="D207" s="191"/>
      <c r="E207" s="188"/>
      <c r="F207" s="200" t="s">
        <v>1261</v>
      </c>
      <c r="G207" s="188"/>
      <c r="H207" s="188"/>
      <c r="I207" s="188"/>
      <c r="J207" s="188" t="s">
        <v>817</v>
      </c>
      <c r="K207" s="188"/>
      <c r="L207" s="188"/>
      <c r="M207" s="188"/>
      <c r="N207" s="188"/>
      <c r="O207" s="188"/>
      <c r="P207" s="188"/>
      <c r="Q207" s="188"/>
      <c r="R207" s="188"/>
      <c r="S207" s="188"/>
    </row>
    <row r="208" spans="1:19" ht="15.5">
      <c r="A208" s="191"/>
      <c r="B208" s="191"/>
      <c r="C208" s="191"/>
      <c r="D208" s="191"/>
      <c r="E208" s="188"/>
      <c r="F208" s="200" t="s">
        <v>1262</v>
      </c>
      <c r="G208" s="188"/>
      <c r="H208" s="188"/>
      <c r="I208" s="188"/>
      <c r="J208" s="188" t="s">
        <v>818</v>
      </c>
      <c r="K208" s="188"/>
      <c r="L208" s="188"/>
      <c r="M208" s="188"/>
      <c r="N208" s="188"/>
      <c r="O208" s="188"/>
      <c r="P208" s="188"/>
      <c r="Q208" s="188"/>
      <c r="R208" s="188"/>
      <c r="S208" s="188"/>
    </row>
    <row r="209" spans="1:19" ht="15.5">
      <c r="A209" s="191"/>
      <c r="B209" s="191"/>
      <c r="C209" s="191"/>
      <c r="D209" s="191"/>
      <c r="E209" s="188"/>
      <c r="F209" s="200" t="s">
        <v>1263</v>
      </c>
      <c r="G209" s="188"/>
      <c r="H209" s="188"/>
      <c r="I209" s="188"/>
      <c r="J209" s="188" t="s">
        <v>819</v>
      </c>
      <c r="K209" s="188"/>
      <c r="L209" s="188"/>
      <c r="M209" s="188"/>
      <c r="N209" s="188"/>
      <c r="O209" s="188"/>
      <c r="P209" s="188"/>
      <c r="Q209" s="188"/>
      <c r="R209" s="188"/>
      <c r="S209" s="188"/>
    </row>
    <row r="210" spans="1:19" ht="15.5">
      <c r="A210" s="191"/>
      <c r="B210" s="191"/>
      <c r="C210" s="191"/>
      <c r="D210" s="191"/>
      <c r="E210" s="188"/>
      <c r="F210" s="200" t="s">
        <v>1264</v>
      </c>
      <c r="G210" s="188"/>
      <c r="H210" s="188"/>
      <c r="I210" s="188"/>
      <c r="J210" s="188" t="s">
        <v>820</v>
      </c>
      <c r="K210" s="188"/>
      <c r="L210" s="188"/>
      <c r="M210" s="188"/>
      <c r="N210" s="188"/>
      <c r="O210" s="188"/>
      <c r="P210" s="188"/>
      <c r="Q210" s="188"/>
      <c r="R210" s="188"/>
      <c r="S210" s="188"/>
    </row>
    <row r="211" spans="1:19" ht="15.5">
      <c r="A211" s="191"/>
      <c r="B211" s="191"/>
      <c r="C211" s="191"/>
      <c r="D211" s="191"/>
      <c r="E211" s="188"/>
      <c r="F211" s="200" t="s">
        <v>1265</v>
      </c>
      <c r="G211" s="188"/>
      <c r="H211" s="188"/>
      <c r="I211" s="188"/>
      <c r="J211" s="188" t="s">
        <v>821</v>
      </c>
      <c r="K211" s="188"/>
      <c r="L211" s="188"/>
      <c r="M211" s="188"/>
      <c r="N211" s="188"/>
      <c r="O211" s="188"/>
      <c r="P211" s="188"/>
      <c r="Q211" s="188"/>
      <c r="R211" s="188"/>
      <c r="S211" s="188"/>
    </row>
    <row r="212" spans="1:19" ht="15.5">
      <c r="A212" s="191"/>
      <c r="B212" s="191"/>
      <c r="C212" s="191"/>
      <c r="D212" s="191"/>
      <c r="E212" s="188"/>
      <c r="F212" s="200" t="s">
        <v>1266</v>
      </c>
      <c r="G212" s="188"/>
      <c r="H212" s="188"/>
      <c r="I212" s="188"/>
      <c r="J212" s="188" t="s">
        <v>822</v>
      </c>
      <c r="K212" s="188"/>
      <c r="L212" s="188"/>
      <c r="M212" s="188"/>
      <c r="N212" s="188"/>
      <c r="O212" s="188"/>
      <c r="P212" s="188"/>
      <c r="Q212" s="188"/>
      <c r="R212" s="188"/>
      <c r="S212" s="188"/>
    </row>
    <row r="213" spans="1:19" ht="15.5">
      <c r="A213" s="191"/>
      <c r="B213" s="191"/>
      <c r="C213" s="191"/>
      <c r="D213" s="191"/>
      <c r="E213" s="188"/>
      <c r="F213" s="200" t="s">
        <v>1267</v>
      </c>
      <c r="G213" s="188"/>
      <c r="H213" s="188"/>
      <c r="I213" s="188"/>
      <c r="J213" s="188" t="s">
        <v>823</v>
      </c>
      <c r="K213" s="188"/>
      <c r="L213" s="188"/>
      <c r="M213" s="188"/>
      <c r="N213" s="188"/>
      <c r="O213" s="188"/>
      <c r="P213" s="188"/>
      <c r="Q213" s="188"/>
      <c r="R213" s="188"/>
      <c r="S213" s="188"/>
    </row>
    <row r="214" spans="1:19" ht="15.5">
      <c r="A214" s="191"/>
      <c r="B214" s="191"/>
      <c r="C214" s="191"/>
      <c r="D214" s="191"/>
      <c r="E214" s="188"/>
      <c r="F214" s="200" t="s">
        <v>1268</v>
      </c>
      <c r="G214" s="188"/>
      <c r="H214" s="188"/>
      <c r="I214" s="188"/>
      <c r="J214" s="188" t="s">
        <v>824</v>
      </c>
      <c r="K214" s="188"/>
      <c r="L214" s="188"/>
      <c r="M214" s="188"/>
      <c r="N214" s="188"/>
      <c r="O214" s="188"/>
      <c r="P214" s="188"/>
      <c r="Q214" s="188"/>
      <c r="R214" s="188"/>
      <c r="S214" s="188"/>
    </row>
    <row r="215" spans="1:19" ht="15.5">
      <c r="A215" s="191"/>
      <c r="B215" s="191"/>
      <c r="C215" s="191"/>
      <c r="D215" s="191"/>
      <c r="E215" s="188"/>
      <c r="F215" s="200" t="s">
        <v>1269</v>
      </c>
      <c r="G215" s="188"/>
      <c r="H215" s="188"/>
      <c r="I215" s="188"/>
      <c r="J215" s="188" t="s">
        <v>825</v>
      </c>
      <c r="K215" s="188"/>
      <c r="L215" s="188"/>
      <c r="M215" s="188"/>
      <c r="N215" s="188"/>
      <c r="O215" s="188"/>
      <c r="P215" s="188"/>
      <c r="Q215" s="188"/>
      <c r="R215" s="188"/>
      <c r="S215" s="188"/>
    </row>
    <row r="216" spans="1:19" ht="15.5">
      <c r="A216" s="191"/>
      <c r="B216" s="191"/>
      <c r="C216" s="191"/>
      <c r="D216" s="191"/>
      <c r="E216" s="188"/>
      <c r="F216" s="200" t="s">
        <v>1270</v>
      </c>
      <c r="G216" s="188"/>
      <c r="H216" s="188"/>
      <c r="I216" s="188"/>
      <c r="J216" s="188" t="s">
        <v>826</v>
      </c>
      <c r="K216" s="188"/>
      <c r="L216" s="188"/>
      <c r="M216" s="188"/>
      <c r="N216" s="188"/>
      <c r="O216" s="188"/>
      <c r="P216" s="188"/>
      <c r="Q216" s="188"/>
      <c r="R216" s="188"/>
      <c r="S216" s="188"/>
    </row>
    <row r="217" spans="1:19" ht="15.5">
      <c r="A217" s="191"/>
      <c r="B217" s="191"/>
      <c r="C217" s="191"/>
      <c r="D217" s="191"/>
      <c r="E217" s="188"/>
      <c r="F217" s="200" t="s">
        <v>1271</v>
      </c>
      <c r="G217" s="188"/>
      <c r="H217" s="188"/>
      <c r="I217" s="188"/>
      <c r="J217" s="188" t="s">
        <v>827</v>
      </c>
      <c r="K217" s="188"/>
      <c r="L217" s="188"/>
      <c r="M217" s="188"/>
      <c r="N217" s="188"/>
      <c r="O217" s="188"/>
      <c r="P217" s="188"/>
      <c r="Q217" s="188"/>
      <c r="R217" s="188"/>
      <c r="S217" s="188"/>
    </row>
    <row r="218" spans="1:19" ht="15.5">
      <c r="A218" s="191"/>
      <c r="B218" s="191"/>
      <c r="C218" s="191"/>
      <c r="D218" s="191"/>
      <c r="E218" s="188"/>
      <c r="F218" s="200" t="s">
        <v>1272</v>
      </c>
      <c r="G218" s="188"/>
      <c r="H218" s="188"/>
      <c r="I218" s="188"/>
      <c r="J218" s="188" t="s">
        <v>828</v>
      </c>
      <c r="K218" s="188"/>
      <c r="L218" s="188"/>
      <c r="M218" s="188"/>
      <c r="N218" s="188"/>
      <c r="O218" s="188"/>
      <c r="P218" s="188"/>
      <c r="Q218" s="188"/>
      <c r="R218" s="188"/>
      <c r="S218" s="188"/>
    </row>
    <row r="219" spans="1:19" ht="15.5">
      <c r="A219" s="191"/>
      <c r="B219" s="191"/>
      <c r="C219" s="191"/>
      <c r="D219" s="191"/>
      <c r="E219" s="188"/>
      <c r="F219" s="200" t="s">
        <v>1273</v>
      </c>
      <c r="G219" s="188"/>
      <c r="H219" s="188"/>
      <c r="I219" s="188"/>
      <c r="J219" s="188" t="s">
        <v>829</v>
      </c>
      <c r="K219" s="188"/>
      <c r="L219" s="188"/>
      <c r="M219" s="188"/>
      <c r="N219" s="188"/>
      <c r="O219" s="188"/>
      <c r="P219" s="188"/>
      <c r="Q219" s="188"/>
      <c r="R219" s="188"/>
      <c r="S219" s="188"/>
    </row>
    <row r="220" spans="1:19" ht="15.5">
      <c r="A220" s="191"/>
      <c r="B220" s="191"/>
      <c r="C220" s="191"/>
      <c r="D220" s="191"/>
      <c r="E220" s="188"/>
      <c r="F220" s="200" t="s">
        <v>1274</v>
      </c>
      <c r="G220" s="188"/>
      <c r="H220" s="188"/>
      <c r="I220" s="188"/>
      <c r="J220" s="188" t="s">
        <v>830</v>
      </c>
      <c r="K220" s="188"/>
      <c r="L220" s="188"/>
      <c r="M220" s="188"/>
      <c r="N220" s="188"/>
      <c r="O220" s="188"/>
      <c r="P220" s="188"/>
      <c r="Q220" s="188"/>
      <c r="R220" s="188"/>
      <c r="S220" s="188"/>
    </row>
    <row r="221" spans="1:19" ht="15.5">
      <c r="A221" s="191"/>
      <c r="B221" s="191"/>
      <c r="C221" s="191"/>
      <c r="D221" s="191"/>
      <c r="E221" s="188"/>
      <c r="F221" s="200" t="s">
        <v>1275</v>
      </c>
      <c r="G221" s="188"/>
      <c r="H221" s="188"/>
      <c r="I221" s="188"/>
      <c r="J221" s="188" t="s">
        <v>831</v>
      </c>
      <c r="K221" s="188"/>
      <c r="L221" s="188"/>
      <c r="M221" s="188"/>
      <c r="N221" s="188"/>
      <c r="O221" s="188"/>
      <c r="P221" s="188"/>
      <c r="Q221" s="188"/>
      <c r="R221" s="188"/>
      <c r="S221" s="188"/>
    </row>
    <row r="222" spans="1:19" ht="15.5">
      <c r="A222" s="191"/>
      <c r="B222" s="191"/>
      <c r="C222" s="191"/>
      <c r="D222" s="191"/>
      <c r="E222" s="188"/>
      <c r="F222" s="200" t="s">
        <v>1276</v>
      </c>
      <c r="G222" s="188"/>
      <c r="H222" s="188"/>
      <c r="I222" s="188"/>
      <c r="J222" s="188" t="s">
        <v>832</v>
      </c>
      <c r="K222" s="188"/>
      <c r="L222" s="188"/>
      <c r="M222" s="188"/>
      <c r="N222" s="188"/>
      <c r="O222" s="188"/>
      <c r="P222" s="188"/>
      <c r="Q222" s="188"/>
      <c r="R222" s="188"/>
      <c r="S222" s="188"/>
    </row>
    <row r="223" spans="1:19" ht="15.5">
      <c r="A223" s="191"/>
      <c r="B223" s="191"/>
      <c r="C223" s="191"/>
      <c r="D223" s="191"/>
      <c r="E223" s="188"/>
      <c r="F223" s="200" t="s">
        <v>1277</v>
      </c>
      <c r="G223" s="188"/>
      <c r="H223" s="188"/>
      <c r="I223" s="188"/>
      <c r="J223" s="188" t="s">
        <v>833</v>
      </c>
      <c r="K223" s="188"/>
      <c r="L223" s="188"/>
      <c r="M223" s="188"/>
      <c r="N223" s="188"/>
      <c r="O223" s="188"/>
      <c r="P223" s="188"/>
      <c r="Q223" s="188"/>
      <c r="R223" s="188"/>
      <c r="S223" s="188"/>
    </row>
    <row r="224" spans="1:19" ht="15.5">
      <c r="A224" s="191"/>
      <c r="B224" s="191"/>
      <c r="C224" s="191"/>
      <c r="D224" s="191"/>
      <c r="E224" s="188"/>
      <c r="F224" s="200" t="s">
        <v>1278</v>
      </c>
      <c r="G224" s="188"/>
      <c r="H224" s="188"/>
      <c r="I224" s="188"/>
      <c r="J224" s="188" t="s">
        <v>834</v>
      </c>
      <c r="K224" s="188"/>
      <c r="L224" s="188"/>
      <c r="M224" s="188"/>
      <c r="N224" s="188"/>
      <c r="O224" s="188"/>
      <c r="P224" s="188"/>
      <c r="Q224" s="188"/>
      <c r="R224" s="188"/>
      <c r="S224" s="188"/>
    </row>
    <row r="225" spans="1:19" ht="15.5">
      <c r="A225" s="191"/>
      <c r="B225" s="191"/>
      <c r="C225" s="191"/>
      <c r="D225" s="191"/>
      <c r="E225" s="188"/>
      <c r="F225" s="200" t="s">
        <v>1279</v>
      </c>
      <c r="G225" s="188"/>
      <c r="H225" s="188"/>
      <c r="I225" s="188"/>
      <c r="J225" s="188" t="s">
        <v>835</v>
      </c>
      <c r="K225" s="188"/>
      <c r="L225" s="188"/>
      <c r="M225" s="188"/>
      <c r="N225" s="188"/>
      <c r="O225" s="188"/>
      <c r="P225" s="188"/>
      <c r="Q225" s="188"/>
      <c r="R225" s="188"/>
      <c r="S225" s="188"/>
    </row>
    <row r="226" spans="1:19" ht="15.5">
      <c r="A226" s="191"/>
      <c r="B226" s="191"/>
      <c r="C226" s="191"/>
      <c r="D226" s="191"/>
      <c r="E226" s="188"/>
      <c r="F226" s="200" t="s">
        <v>1280</v>
      </c>
      <c r="G226" s="188"/>
      <c r="H226" s="188"/>
      <c r="I226" s="188"/>
      <c r="J226" s="188" t="s">
        <v>836</v>
      </c>
      <c r="K226" s="188"/>
      <c r="L226" s="188"/>
      <c r="M226" s="188"/>
      <c r="N226" s="188"/>
      <c r="O226" s="188"/>
      <c r="P226" s="188"/>
      <c r="Q226" s="188"/>
      <c r="R226" s="188"/>
      <c r="S226" s="188"/>
    </row>
    <row r="227" spans="1:19" ht="15.5">
      <c r="A227" s="191"/>
      <c r="B227" s="191"/>
      <c r="C227" s="191"/>
      <c r="D227" s="191"/>
      <c r="E227" s="188"/>
      <c r="F227" s="200" t="s">
        <v>1281</v>
      </c>
      <c r="G227" s="188"/>
      <c r="H227" s="188"/>
      <c r="I227" s="188"/>
      <c r="J227" s="188" t="s">
        <v>837</v>
      </c>
      <c r="K227" s="188"/>
      <c r="L227" s="188"/>
      <c r="M227" s="188"/>
      <c r="N227" s="188"/>
      <c r="O227" s="188"/>
      <c r="P227" s="188"/>
      <c r="Q227" s="188"/>
      <c r="R227" s="188"/>
      <c r="S227" s="188"/>
    </row>
    <row r="228" spans="1:19" ht="15.5">
      <c r="A228" s="191"/>
      <c r="B228" s="191"/>
      <c r="C228" s="191"/>
      <c r="D228" s="191"/>
      <c r="E228" s="188"/>
      <c r="F228" s="200" t="s">
        <v>1282</v>
      </c>
      <c r="G228" s="188"/>
      <c r="H228" s="188"/>
      <c r="I228" s="188"/>
      <c r="J228" s="188" t="s">
        <v>838</v>
      </c>
      <c r="K228" s="188"/>
      <c r="L228" s="188"/>
      <c r="M228" s="188"/>
      <c r="N228" s="188"/>
      <c r="O228" s="188"/>
      <c r="P228" s="188"/>
      <c r="Q228" s="188"/>
      <c r="R228" s="188"/>
      <c r="S228" s="188"/>
    </row>
    <row r="229" spans="1:19" ht="15.5">
      <c r="A229" s="191"/>
      <c r="B229" s="191"/>
      <c r="C229" s="191"/>
      <c r="D229" s="191"/>
      <c r="E229" s="188"/>
      <c r="F229" s="200" t="s">
        <v>1283</v>
      </c>
      <c r="G229" s="188"/>
      <c r="H229" s="188"/>
      <c r="I229" s="188"/>
      <c r="J229" s="188" t="s">
        <v>839</v>
      </c>
      <c r="K229" s="188"/>
      <c r="L229" s="188"/>
      <c r="M229" s="188"/>
      <c r="N229" s="188"/>
      <c r="O229" s="188"/>
      <c r="P229" s="188"/>
      <c r="Q229" s="188"/>
      <c r="R229" s="188"/>
      <c r="S229" s="188"/>
    </row>
    <row r="230" spans="1:19" ht="15.5">
      <c r="A230" s="191"/>
      <c r="B230" s="191"/>
      <c r="C230" s="191"/>
      <c r="D230" s="191"/>
      <c r="E230" s="188"/>
      <c r="F230" s="200" t="s">
        <v>1284</v>
      </c>
      <c r="G230" s="188"/>
      <c r="H230" s="188"/>
      <c r="I230" s="188"/>
      <c r="J230" s="188" t="s">
        <v>840</v>
      </c>
      <c r="K230" s="188"/>
      <c r="L230" s="188"/>
      <c r="M230" s="188"/>
      <c r="N230" s="188"/>
      <c r="O230" s="188"/>
      <c r="P230" s="188"/>
      <c r="Q230" s="188"/>
      <c r="R230" s="188"/>
      <c r="S230" s="188"/>
    </row>
    <row r="231" spans="1:19" ht="15.5">
      <c r="A231" s="191"/>
      <c r="B231" s="191"/>
      <c r="C231" s="191"/>
      <c r="D231" s="191"/>
      <c r="E231" s="188"/>
      <c r="F231" s="200" t="s">
        <v>1285</v>
      </c>
      <c r="G231" s="188"/>
      <c r="H231" s="188"/>
      <c r="I231" s="188"/>
      <c r="J231" s="188" t="s">
        <v>841</v>
      </c>
      <c r="K231" s="188"/>
      <c r="L231" s="188"/>
      <c r="M231" s="188"/>
      <c r="N231" s="188"/>
      <c r="O231" s="188"/>
      <c r="P231" s="188"/>
      <c r="Q231" s="188"/>
      <c r="R231" s="188"/>
      <c r="S231" s="188"/>
    </row>
    <row r="232" spans="1:19" ht="15.5">
      <c r="A232" s="191"/>
      <c r="B232" s="191"/>
      <c r="C232" s="191"/>
      <c r="D232" s="191"/>
      <c r="E232" s="188"/>
      <c r="F232" s="200" t="s">
        <v>1286</v>
      </c>
      <c r="G232" s="188"/>
      <c r="H232" s="188"/>
      <c r="I232" s="188"/>
      <c r="J232" s="188" t="s">
        <v>842</v>
      </c>
      <c r="K232" s="188"/>
      <c r="L232" s="188"/>
      <c r="M232" s="188"/>
      <c r="N232" s="188"/>
      <c r="O232" s="188"/>
      <c r="P232" s="188"/>
      <c r="Q232" s="188"/>
      <c r="R232" s="188"/>
      <c r="S232" s="188"/>
    </row>
    <row r="233" spans="1:19" ht="15.5">
      <c r="A233" s="191"/>
      <c r="B233" s="191"/>
      <c r="C233" s="191"/>
      <c r="D233" s="191"/>
      <c r="E233" s="188"/>
      <c r="F233" s="200" t="s">
        <v>1287</v>
      </c>
      <c r="G233" s="188"/>
      <c r="H233" s="188"/>
      <c r="I233" s="188"/>
      <c r="J233" s="188" t="s">
        <v>843</v>
      </c>
      <c r="K233" s="188"/>
      <c r="L233" s="188"/>
      <c r="M233" s="188"/>
      <c r="N233" s="188"/>
      <c r="O233" s="188"/>
      <c r="P233" s="188"/>
      <c r="Q233" s="188"/>
      <c r="R233" s="188"/>
      <c r="S233" s="188"/>
    </row>
    <row r="234" spans="1:19" ht="15.5">
      <c r="A234" s="191"/>
      <c r="B234" s="191"/>
      <c r="C234" s="191"/>
      <c r="D234" s="191"/>
      <c r="E234" s="188"/>
      <c r="F234" s="200" t="s">
        <v>1288</v>
      </c>
      <c r="G234" s="188"/>
      <c r="H234" s="188"/>
      <c r="I234" s="188"/>
      <c r="J234" s="188" t="s">
        <v>844</v>
      </c>
      <c r="K234" s="188"/>
      <c r="L234" s="188"/>
      <c r="M234" s="188"/>
      <c r="N234" s="188"/>
      <c r="O234" s="188"/>
      <c r="P234" s="188"/>
      <c r="Q234" s="188"/>
      <c r="R234" s="188"/>
      <c r="S234" s="188"/>
    </row>
    <row r="235" spans="1:19" ht="15.5">
      <c r="A235" s="191"/>
      <c r="B235" s="191"/>
      <c r="C235" s="191"/>
      <c r="D235" s="191"/>
      <c r="E235" s="188"/>
      <c r="F235" s="200" t="s">
        <v>1289</v>
      </c>
      <c r="G235" s="188"/>
      <c r="H235" s="188"/>
      <c r="I235" s="188"/>
      <c r="J235" s="188" t="s">
        <v>845</v>
      </c>
      <c r="K235" s="188"/>
      <c r="L235" s="188"/>
      <c r="M235" s="188"/>
      <c r="N235" s="188"/>
      <c r="O235" s="188"/>
      <c r="P235" s="188"/>
      <c r="Q235" s="188"/>
      <c r="R235" s="188"/>
      <c r="S235" s="188"/>
    </row>
    <row r="236" spans="1:19" ht="15.5">
      <c r="A236" s="191"/>
      <c r="B236" s="191"/>
      <c r="C236" s="191"/>
      <c r="D236" s="191"/>
      <c r="E236" s="188"/>
      <c r="F236" s="200" t="s">
        <v>1290</v>
      </c>
      <c r="G236" s="188"/>
      <c r="H236" s="188"/>
      <c r="I236" s="188"/>
      <c r="J236" s="188" t="s">
        <v>846</v>
      </c>
      <c r="K236" s="188"/>
      <c r="L236" s="188"/>
      <c r="M236" s="188"/>
      <c r="N236" s="188"/>
      <c r="O236" s="188"/>
      <c r="P236" s="188"/>
      <c r="Q236" s="188"/>
      <c r="R236" s="188"/>
      <c r="S236" s="188"/>
    </row>
    <row r="237" spans="1:19" ht="15.5">
      <c r="A237" s="191"/>
      <c r="B237" s="191"/>
      <c r="C237" s="191"/>
      <c r="D237" s="191"/>
      <c r="E237" s="188"/>
      <c r="F237" s="200" t="s">
        <v>1291</v>
      </c>
      <c r="G237" s="188"/>
      <c r="H237" s="188"/>
      <c r="I237" s="188"/>
      <c r="J237" s="188" t="s">
        <v>847</v>
      </c>
      <c r="K237" s="188"/>
      <c r="L237" s="188"/>
      <c r="M237" s="188"/>
      <c r="N237" s="188"/>
      <c r="O237" s="188"/>
      <c r="P237" s="188"/>
      <c r="Q237" s="188"/>
      <c r="R237" s="188"/>
      <c r="S237" s="188"/>
    </row>
    <row r="238" spans="1:19" ht="15.5">
      <c r="A238" s="191"/>
      <c r="B238" s="191"/>
      <c r="C238" s="191"/>
      <c r="D238" s="191"/>
      <c r="E238" s="188"/>
      <c r="F238" s="200" t="s">
        <v>1292</v>
      </c>
      <c r="G238" s="188"/>
      <c r="H238" s="188"/>
      <c r="I238" s="188"/>
      <c r="J238" s="188" t="s">
        <v>848</v>
      </c>
      <c r="K238" s="188"/>
      <c r="L238" s="188"/>
      <c r="M238" s="188"/>
      <c r="N238" s="188"/>
      <c r="O238" s="188"/>
      <c r="P238" s="188"/>
      <c r="Q238" s="188"/>
      <c r="R238" s="188"/>
      <c r="S238" s="188"/>
    </row>
    <row r="239" spans="1:19" ht="15.5">
      <c r="A239" s="191"/>
      <c r="B239" s="191"/>
      <c r="C239" s="191"/>
      <c r="D239" s="191"/>
      <c r="E239" s="188"/>
      <c r="F239" s="200" t="s">
        <v>1293</v>
      </c>
      <c r="G239" s="188"/>
      <c r="H239" s="188"/>
      <c r="I239" s="188"/>
      <c r="J239" s="188" t="s">
        <v>849</v>
      </c>
      <c r="K239" s="188"/>
      <c r="L239" s="188"/>
      <c r="M239" s="188"/>
      <c r="N239" s="188"/>
      <c r="O239" s="188"/>
      <c r="P239" s="188"/>
      <c r="Q239" s="188"/>
      <c r="R239" s="188"/>
      <c r="S239" s="188"/>
    </row>
    <row r="240" spans="1:19" ht="15.5">
      <c r="A240" s="191"/>
      <c r="B240" s="191"/>
      <c r="C240" s="191"/>
      <c r="D240" s="191"/>
      <c r="E240" s="188"/>
      <c r="F240" s="200" t="s">
        <v>1294</v>
      </c>
      <c r="G240" s="188"/>
      <c r="H240" s="188"/>
      <c r="I240" s="188"/>
      <c r="J240" s="188" t="s">
        <v>850</v>
      </c>
      <c r="K240" s="188"/>
      <c r="L240" s="188"/>
      <c r="M240" s="188"/>
      <c r="N240" s="188"/>
      <c r="O240" s="188"/>
      <c r="P240" s="188"/>
      <c r="Q240" s="188"/>
      <c r="R240" s="188"/>
      <c r="S240" s="188"/>
    </row>
    <row r="241" spans="1:19" ht="15.5">
      <c r="A241" s="191"/>
      <c r="B241" s="191"/>
      <c r="C241" s="191"/>
      <c r="D241" s="191"/>
      <c r="E241" s="188"/>
      <c r="F241" s="200" t="s">
        <v>1295</v>
      </c>
      <c r="G241" s="188"/>
      <c r="H241" s="188"/>
      <c r="I241" s="188"/>
      <c r="J241" s="188" t="s">
        <v>851</v>
      </c>
      <c r="K241" s="188"/>
      <c r="L241" s="188"/>
      <c r="M241" s="188"/>
      <c r="N241" s="188"/>
      <c r="O241" s="188"/>
      <c r="P241" s="188"/>
      <c r="Q241" s="188"/>
      <c r="R241" s="188"/>
      <c r="S241" s="188"/>
    </row>
    <row r="242" spans="1:19" ht="15.5">
      <c r="A242" s="191"/>
      <c r="B242" s="191"/>
      <c r="C242" s="191"/>
      <c r="D242" s="191"/>
      <c r="E242" s="188"/>
      <c r="F242" s="200" t="s">
        <v>1296</v>
      </c>
      <c r="G242" s="188"/>
      <c r="H242" s="188"/>
      <c r="I242" s="188"/>
      <c r="J242" s="188" t="s">
        <v>852</v>
      </c>
      <c r="K242" s="188"/>
      <c r="L242" s="188"/>
      <c r="M242" s="188"/>
      <c r="N242" s="188"/>
      <c r="O242" s="188"/>
      <c r="P242" s="188"/>
      <c r="Q242" s="188"/>
      <c r="R242" s="188"/>
      <c r="S242" s="188"/>
    </row>
    <row r="243" spans="1:19" ht="15.5">
      <c r="A243" s="191"/>
      <c r="B243" s="191"/>
      <c r="C243" s="191"/>
      <c r="D243" s="191"/>
      <c r="E243" s="188"/>
      <c r="F243" s="200" t="s">
        <v>1297</v>
      </c>
      <c r="G243" s="188"/>
      <c r="H243" s="188"/>
      <c r="I243" s="188"/>
      <c r="J243" s="188" t="s">
        <v>853</v>
      </c>
      <c r="K243" s="188"/>
      <c r="L243" s="188"/>
      <c r="M243" s="188"/>
      <c r="N243" s="188"/>
      <c r="O243" s="188"/>
      <c r="P243" s="188"/>
      <c r="Q243" s="188"/>
      <c r="R243" s="188"/>
      <c r="S243" s="188"/>
    </row>
    <row r="244" spans="1:19" ht="15.5">
      <c r="A244" s="191"/>
      <c r="B244" s="191"/>
      <c r="C244" s="191"/>
      <c r="D244" s="191"/>
      <c r="E244" s="188"/>
      <c r="F244" s="200" t="s">
        <v>1298</v>
      </c>
      <c r="G244" s="188"/>
      <c r="H244" s="188"/>
      <c r="I244" s="188"/>
      <c r="J244" s="188" t="s">
        <v>855</v>
      </c>
      <c r="K244" s="188"/>
      <c r="L244" s="188"/>
      <c r="M244" s="188"/>
      <c r="N244" s="188"/>
      <c r="O244" s="188"/>
      <c r="P244" s="188"/>
      <c r="Q244" s="188"/>
      <c r="R244" s="188"/>
      <c r="S244" s="188"/>
    </row>
    <row r="245" spans="1:19" ht="15.5">
      <c r="A245" s="191"/>
      <c r="B245" s="191"/>
      <c r="C245" s="191"/>
      <c r="D245" s="191"/>
      <c r="E245" s="188"/>
      <c r="F245" s="200" t="s">
        <v>1299</v>
      </c>
      <c r="G245" s="188"/>
      <c r="H245" s="188"/>
      <c r="I245" s="188"/>
      <c r="J245" s="188" t="s">
        <v>856</v>
      </c>
      <c r="K245" s="188"/>
      <c r="L245" s="188"/>
      <c r="M245" s="188"/>
      <c r="N245" s="188"/>
      <c r="O245" s="188"/>
      <c r="P245" s="188"/>
      <c r="Q245" s="188"/>
      <c r="R245" s="188"/>
      <c r="S245" s="188"/>
    </row>
    <row r="246" spans="1:19" ht="15.5">
      <c r="A246" s="191"/>
      <c r="B246" s="191"/>
      <c r="C246" s="191"/>
      <c r="D246" s="191"/>
      <c r="E246" s="188"/>
      <c r="F246" s="200" t="s">
        <v>1300</v>
      </c>
      <c r="G246" s="188"/>
      <c r="H246" s="188"/>
      <c r="I246" s="188"/>
      <c r="J246" s="188" t="s">
        <v>857</v>
      </c>
      <c r="K246" s="188"/>
      <c r="L246" s="188"/>
      <c r="M246" s="188"/>
      <c r="N246" s="188"/>
      <c r="O246" s="188"/>
      <c r="P246" s="188"/>
      <c r="Q246" s="188"/>
      <c r="R246" s="188"/>
      <c r="S246" s="188"/>
    </row>
    <row r="247" spans="1:19" ht="15.5">
      <c r="A247" s="191"/>
      <c r="B247" s="191"/>
      <c r="C247" s="191"/>
      <c r="D247" s="191"/>
      <c r="E247" s="188"/>
      <c r="F247" s="200" t="s">
        <v>1301</v>
      </c>
      <c r="G247" s="188"/>
      <c r="H247" s="188"/>
      <c r="I247" s="188"/>
      <c r="J247" s="188" t="s">
        <v>858</v>
      </c>
      <c r="K247" s="188"/>
      <c r="L247" s="188"/>
      <c r="M247" s="188"/>
      <c r="N247" s="188"/>
      <c r="O247" s="188"/>
      <c r="P247" s="188"/>
      <c r="Q247" s="188"/>
      <c r="R247" s="188"/>
      <c r="S247" s="188"/>
    </row>
    <row r="248" spans="1:19" ht="15.5">
      <c r="A248" s="191"/>
      <c r="B248" s="191"/>
      <c r="C248" s="191"/>
      <c r="D248" s="191"/>
      <c r="E248" s="188"/>
      <c r="F248" s="200" t="s">
        <v>1302</v>
      </c>
      <c r="G248" s="188"/>
      <c r="H248" s="188"/>
      <c r="I248" s="188"/>
      <c r="J248" s="188" t="s">
        <v>859</v>
      </c>
      <c r="K248" s="188"/>
      <c r="L248" s="188"/>
      <c r="M248" s="188"/>
      <c r="N248" s="188"/>
      <c r="O248" s="188"/>
      <c r="P248" s="188"/>
      <c r="Q248" s="188"/>
      <c r="R248" s="188"/>
      <c r="S248" s="188"/>
    </row>
    <row r="249" spans="1:19" ht="15.5">
      <c r="A249" s="191"/>
      <c r="B249" s="191"/>
      <c r="C249" s="191"/>
      <c r="D249" s="191"/>
      <c r="E249" s="188"/>
      <c r="F249" s="200" t="s">
        <v>1303</v>
      </c>
      <c r="G249" s="188"/>
      <c r="H249" s="188"/>
      <c r="I249" s="188"/>
      <c r="J249" s="188" t="s">
        <v>860</v>
      </c>
      <c r="K249" s="188"/>
      <c r="L249" s="188"/>
      <c r="M249" s="188"/>
      <c r="N249" s="188"/>
      <c r="O249" s="188"/>
      <c r="P249" s="188"/>
      <c r="Q249" s="188"/>
      <c r="R249" s="188"/>
      <c r="S249" s="188"/>
    </row>
    <row r="250" spans="1:19" ht="15.5">
      <c r="A250" s="191"/>
      <c r="B250" s="191"/>
      <c r="C250" s="191"/>
      <c r="D250" s="191"/>
      <c r="E250" s="188"/>
      <c r="F250" s="200" t="s">
        <v>1304</v>
      </c>
      <c r="G250" s="188"/>
      <c r="H250" s="188"/>
      <c r="I250" s="188"/>
      <c r="J250" s="188" t="s">
        <v>862</v>
      </c>
      <c r="K250" s="188"/>
      <c r="L250" s="188"/>
      <c r="M250" s="188"/>
      <c r="N250" s="188"/>
      <c r="O250" s="188"/>
      <c r="P250" s="188"/>
      <c r="Q250" s="188"/>
      <c r="R250" s="188"/>
      <c r="S250" s="188"/>
    </row>
    <row r="251" spans="1:19" ht="15.5">
      <c r="A251" s="191"/>
      <c r="B251" s="191"/>
      <c r="C251" s="191"/>
      <c r="D251" s="191"/>
      <c r="E251" s="188"/>
      <c r="F251" s="200" t="s">
        <v>1305</v>
      </c>
      <c r="G251" s="188"/>
      <c r="H251" s="188"/>
      <c r="I251" s="188"/>
      <c r="J251" s="188" t="s">
        <v>863</v>
      </c>
      <c r="K251" s="188"/>
      <c r="L251" s="188"/>
      <c r="M251" s="188"/>
      <c r="N251" s="188"/>
      <c r="O251" s="188"/>
      <c r="P251" s="188"/>
      <c r="Q251" s="188"/>
      <c r="R251" s="188"/>
      <c r="S251" s="188"/>
    </row>
    <row r="252" spans="1:19" ht="15.5">
      <c r="A252" s="191"/>
      <c r="B252" s="191"/>
      <c r="C252" s="191"/>
      <c r="D252" s="191"/>
      <c r="E252" s="188"/>
      <c r="F252" s="200" t="s">
        <v>1306</v>
      </c>
      <c r="G252" s="188"/>
      <c r="H252" s="188"/>
      <c r="I252" s="188"/>
      <c r="J252" s="188" t="s">
        <v>864</v>
      </c>
      <c r="K252" s="188"/>
      <c r="L252" s="188"/>
      <c r="M252" s="188"/>
      <c r="N252" s="188"/>
      <c r="O252" s="188"/>
      <c r="P252" s="188"/>
      <c r="Q252" s="188"/>
      <c r="R252" s="188"/>
      <c r="S252" s="188"/>
    </row>
    <row r="253" spans="1:19" ht="15.5">
      <c r="A253" s="191"/>
      <c r="B253" s="191"/>
      <c r="C253" s="191"/>
      <c r="D253" s="191"/>
      <c r="E253" s="188"/>
      <c r="F253" s="200" t="s">
        <v>1307</v>
      </c>
      <c r="G253" s="188"/>
      <c r="H253" s="188"/>
      <c r="I253" s="188"/>
      <c r="J253" s="188" t="s">
        <v>865</v>
      </c>
      <c r="K253" s="188"/>
      <c r="L253" s="188"/>
      <c r="M253" s="188"/>
      <c r="N253" s="188"/>
      <c r="O253" s="188"/>
      <c r="P253" s="188"/>
      <c r="Q253" s="188"/>
      <c r="R253" s="188"/>
      <c r="S253" s="188"/>
    </row>
    <row r="254" spans="1:19" ht="15.5">
      <c r="A254" s="191"/>
      <c r="B254" s="191"/>
      <c r="C254" s="191"/>
      <c r="D254" s="191"/>
      <c r="E254" s="188"/>
      <c r="F254" s="200" t="s">
        <v>1308</v>
      </c>
      <c r="G254" s="188"/>
      <c r="H254" s="188"/>
      <c r="I254" s="188"/>
      <c r="J254" s="188" t="s">
        <v>866</v>
      </c>
      <c r="K254" s="188"/>
      <c r="L254" s="188"/>
      <c r="M254" s="188"/>
      <c r="N254" s="188"/>
      <c r="O254" s="188"/>
      <c r="P254" s="188"/>
      <c r="Q254" s="188"/>
      <c r="R254" s="188"/>
      <c r="S254" s="188"/>
    </row>
    <row r="255" spans="1:19" ht="15.5">
      <c r="A255" s="191"/>
      <c r="B255" s="191"/>
      <c r="C255" s="191"/>
      <c r="D255" s="191"/>
      <c r="E255" s="188"/>
      <c r="F255" s="200" t="s">
        <v>1309</v>
      </c>
      <c r="G255" s="188"/>
      <c r="H255" s="188"/>
      <c r="I255" s="188"/>
      <c r="J255" s="188" t="s">
        <v>867</v>
      </c>
      <c r="K255" s="188"/>
      <c r="L255" s="188"/>
      <c r="M255" s="188"/>
      <c r="N255" s="188"/>
      <c r="O255" s="188"/>
      <c r="P255" s="188"/>
      <c r="Q255" s="188"/>
      <c r="R255" s="188"/>
      <c r="S255" s="188"/>
    </row>
    <row r="256" spans="1:19" ht="15.5">
      <c r="A256" s="191"/>
      <c r="B256" s="191"/>
      <c r="C256" s="191"/>
      <c r="D256" s="191"/>
      <c r="E256" s="188"/>
      <c r="F256" s="200" t="s">
        <v>1310</v>
      </c>
      <c r="G256" s="188"/>
      <c r="H256" s="188"/>
      <c r="I256" s="188"/>
      <c r="J256" s="188" t="s">
        <v>868</v>
      </c>
      <c r="K256" s="188"/>
      <c r="L256" s="188"/>
      <c r="M256" s="188"/>
      <c r="N256" s="188"/>
      <c r="O256" s="188"/>
      <c r="P256" s="188"/>
      <c r="Q256" s="188"/>
      <c r="R256" s="188"/>
      <c r="S256" s="188"/>
    </row>
    <row r="257" spans="1:19" ht="15.5">
      <c r="A257" s="191"/>
      <c r="B257" s="191"/>
      <c r="C257" s="191"/>
      <c r="D257" s="191"/>
      <c r="E257" s="188"/>
      <c r="F257" s="200" t="s">
        <v>1311</v>
      </c>
      <c r="G257" s="188"/>
      <c r="H257" s="188"/>
      <c r="I257" s="188"/>
      <c r="J257" s="188" t="s">
        <v>869</v>
      </c>
      <c r="K257" s="188"/>
      <c r="L257" s="188"/>
      <c r="M257" s="188"/>
      <c r="N257" s="188"/>
      <c r="O257" s="188"/>
      <c r="P257" s="188"/>
      <c r="Q257" s="188"/>
      <c r="R257" s="188"/>
      <c r="S257" s="188"/>
    </row>
    <row r="258" spans="1:19" ht="15.5">
      <c r="A258" s="191"/>
      <c r="B258" s="191"/>
      <c r="C258" s="191"/>
      <c r="D258" s="191"/>
      <c r="E258" s="188"/>
      <c r="F258" s="200" t="s">
        <v>1312</v>
      </c>
      <c r="G258" s="188"/>
      <c r="H258" s="188"/>
      <c r="I258" s="188"/>
      <c r="J258" s="188" t="s">
        <v>870</v>
      </c>
      <c r="K258" s="188"/>
      <c r="L258" s="188"/>
      <c r="M258" s="188"/>
      <c r="N258" s="188"/>
      <c r="O258" s="188"/>
      <c r="P258" s="188"/>
      <c r="Q258" s="188"/>
      <c r="R258" s="188"/>
      <c r="S258" s="188"/>
    </row>
    <row r="259" spans="1:19" ht="15.5">
      <c r="A259" s="191"/>
      <c r="B259" s="191"/>
      <c r="C259" s="191"/>
      <c r="D259" s="191"/>
      <c r="E259" s="188"/>
      <c r="F259" s="200" t="s">
        <v>1313</v>
      </c>
      <c r="G259" s="188"/>
      <c r="H259" s="188"/>
      <c r="I259" s="188"/>
      <c r="J259" s="188" t="s">
        <v>871</v>
      </c>
      <c r="K259" s="188"/>
      <c r="L259" s="188"/>
      <c r="M259" s="188"/>
      <c r="N259" s="188"/>
      <c r="O259" s="188"/>
      <c r="P259" s="188"/>
      <c r="Q259" s="188"/>
      <c r="R259" s="188"/>
      <c r="S259" s="188"/>
    </row>
    <row r="260" spans="1:19" ht="15.5">
      <c r="A260" s="191"/>
      <c r="B260" s="191"/>
      <c r="C260" s="191"/>
      <c r="D260" s="191"/>
      <c r="E260" s="188"/>
      <c r="F260" s="200" t="s">
        <v>1314</v>
      </c>
      <c r="G260" s="188"/>
      <c r="H260" s="188"/>
      <c r="I260" s="188"/>
      <c r="J260" s="188" t="s">
        <v>872</v>
      </c>
      <c r="K260" s="188"/>
      <c r="L260" s="188"/>
      <c r="M260" s="188"/>
      <c r="N260" s="188"/>
      <c r="O260" s="188"/>
      <c r="P260" s="188"/>
      <c r="Q260" s="188"/>
      <c r="R260" s="188"/>
      <c r="S260" s="188"/>
    </row>
    <row r="261" spans="1:19" ht="15.5">
      <c r="A261" s="191"/>
      <c r="B261" s="191"/>
      <c r="C261" s="191"/>
      <c r="D261" s="191"/>
      <c r="E261" s="188"/>
      <c r="F261" s="200" t="s">
        <v>1315</v>
      </c>
      <c r="G261" s="188"/>
      <c r="H261" s="188"/>
      <c r="I261" s="188"/>
      <c r="J261" s="188" t="s">
        <v>873</v>
      </c>
      <c r="K261" s="188"/>
      <c r="L261" s="188"/>
      <c r="M261" s="188"/>
      <c r="N261" s="188"/>
      <c r="O261" s="188"/>
      <c r="P261" s="188"/>
      <c r="Q261" s="188"/>
      <c r="R261" s="188"/>
      <c r="S261" s="188"/>
    </row>
    <row r="262" spans="1:19" ht="15.5">
      <c r="A262" s="191"/>
      <c r="B262" s="191"/>
      <c r="C262" s="191"/>
      <c r="D262" s="191"/>
      <c r="E262" s="188"/>
      <c r="F262" s="200" t="s">
        <v>1316</v>
      </c>
      <c r="G262" s="188"/>
      <c r="H262" s="188"/>
      <c r="I262" s="188"/>
      <c r="J262" s="188" t="s">
        <v>874</v>
      </c>
      <c r="K262" s="188"/>
      <c r="L262" s="188"/>
      <c r="M262" s="188"/>
      <c r="N262" s="188"/>
      <c r="O262" s="188"/>
      <c r="P262" s="188"/>
      <c r="Q262" s="188"/>
      <c r="R262" s="188"/>
      <c r="S262" s="188"/>
    </row>
    <row r="263" spans="1:19" ht="15.5">
      <c r="A263" s="191"/>
      <c r="B263" s="191"/>
      <c r="C263" s="191"/>
      <c r="D263" s="191"/>
      <c r="E263" s="188"/>
      <c r="F263" s="200" t="s">
        <v>1317</v>
      </c>
      <c r="G263" s="188"/>
      <c r="H263" s="188"/>
      <c r="I263" s="188"/>
      <c r="J263" s="188" t="s">
        <v>875</v>
      </c>
      <c r="K263" s="188"/>
      <c r="L263" s="188"/>
      <c r="M263" s="188"/>
      <c r="N263" s="188"/>
      <c r="O263" s="188"/>
      <c r="P263" s="188"/>
      <c r="Q263" s="188"/>
      <c r="R263" s="188"/>
      <c r="S263" s="188"/>
    </row>
    <row r="264" spans="1:19" ht="15.5">
      <c r="A264" s="191"/>
      <c r="B264" s="191"/>
      <c r="C264" s="191"/>
      <c r="D264" s="191"/>
      <c r="E264" s="188"/>
      <c r="F264" s="200" t="s">
        <v>1318</v>
      </c>
      <c r="G264" s="188"/>
      <c r="H264" s="188"/>
      <c r="I264" s="188"/>
      <c r="J264" s="188" t="s">
        <v>876</v>
      </c>
      <c r="K264" s="188"/>
      <c r="L264" s="188"/>
      <c r="M264" s="188"/>
      <c r="N264" s="188"/>
      <c r="O264" s="188"/>
      <c r="P264" s="188"/>
      <c r="Q264" s="188"/>
      <c r="R264" s="188"/>
      <c r="S264" s="188"/>
    </row>
    <row r="265" spans="1:19" ht="15.5">
      <c r="A265" s="191"/>
      <c r="B265" s="191"/>
      <c r="C265" s="191"/>
      <c r="D265" s="191"/>
      <c r="E265" s="188"/>
      <c r="F265" s="200" t="s">
        <v>1319</v>
      </c>
      <c r="G265" s="188"/>
      <c r="H265" s="188"/>
      <c r="I265" s="188"/>
      <c r="J265" s="188" t="s">
        <v>877</v>
      </c>
      <c r="K265" s="188"/>
      <c r="L265" s="188"/>
      <c r="M265" s="188"/>
      <c r="N265" s="188"/>
      <c r="O265" s="188"/>
      <c r="P265" s="188"/>
      <c r="Q265" s="188"/>
      <c r="R265" s="188"/>
      <c r="S265" s="188"/>
    </row>
    <row r="266" spans="1:19" ht="15.5">
      <c r="A266" s="191"/>
      <c r="B266" s="191"/>
      <c r="C266" s="191"/>
      <c r="D266" s="191"/>
      <c r="E266" s="188"/>
      <c r="F266" s="200" t="s">
        <v>1320</v>
      </c>
      <c r="G266" s="188"/>
      <c r="H266" s="188"/>
      <c r="I266" s="188"/>
      <c r="J266" s="188" t="s">
        <v>878</v>
      </c>
      <c r="K266" s="188"/>
      <c r="L266" s="188"/>
      <c r="M266" s="188"/>
      <c r="N266" s="188"/>
      <c r="O266" s="188"/>
      <c r="P266" s="188"/>
      <c r="Q266" s="188"/>
      <c r="R266" s="188"/>
      <c r="S266" s="188"/>
    </row>
    <row r="267" spans="1:19" ht="15.5">
      <c r="A267" s="191"/>
      <c r="B267" s="191"/>
      <c r="C267" s="191"/>
      <c r="D267" s="191"/>
      <c r="E267" s="188"/>
      <c r="F267" s="200" t="s">
        <v>1321</v>
      </c>
      <c r="G267" s="188"/>
      <c r="H267" s="188"/>
      <c r="I267" s="188"/>
      <c r="J267" s="188" t="s">
        <v>879</v>
      </c>
      <c r="K267" s="188"/>
      <c r="L267" s="188"/>
      <c r="M267" s="188"/>
      <c r="N267" s="188"/>
      <c r="O267" s="188"/>
      <c r="P267" s="188"/>
      <c r="Q267" s="188"/>
      <c r="R267" s="188"/>
      <c r="S267" s="188"/>
    </row>
    <row r="268" spans="1:19" ht="15.5">
      <c r="A268" s="191"/>
      <c r="B268" s="191"/>
      <c r="C268" s="191"/>
      <c r="D268" s="191"/>
      <c r="E268" s="188"/>
      <c r="F268" s="200" t="s">
        <v>1322</v>
      </c>
      <c r="G268" s="188"/>
      <c r="H268" s="188"/>
      <c r="I268" s="188"/>
      <c r="J268" s="188" t="s">
        <v>881</v>
      </c>
      <c r="K268" s="188"/>
      <c r="L268" s="188"/>
      <c r="M268" s="188"/>
      <c r="N268" s="188"/>
      <c r="O268" s="188"/>
      <c r="P268" s="188"/>
      <c r="Q268" s="188"/>
      <c r="R268" s="188"/>
      <c r="S268" s="188"/>
    </row>
    <row r="269" spans="1:19" ht="15.5">
      <c r="A269" s="191"/>
      <c r="B269" s="191"/>
      <c r="C269" s="191"/>
      <c r="D269" s="191"/>
      <c r="E269" s="188"/>
      <c r="F269" s="200" t="s">
        <v>1323</v>
      </c>
      <c r="G269" s="188"/>
      <c r="H269" s="188"/>
      <c r="I269" s="188"/>
      <c r="J269" s="188" t="s">
        <v>882</v>
      </c>
      <c r="K269" s="188"/>
      <c r="L269" s="188"/>
      <c r="M269" s="188"/>
      <c r="N269" s="188"/>
      <c r="O269" s="188"/>
      <c r="P269" s="188"/>
      <c r="Q269" s="188"/>
      <c r="R269" s="188"/>
      <c r="S269" s="188"/>
    </row>
    <row r="270" spans="1:19" ht="15.5">
      <c r="A270" s="191"/>
      <c r="B270" s="191"/>
      <c r="C270" s="191"/>
      <c r="D270" s="191"/>
      <c r="E270" s="188"/>
      <c r="F270" s="200" t="s">
        <v>1324</v>
      </c>
      <c r="G270" s="188"/>
      <c r="H270" s="188"/>
      <c r="I270" s="188"/>
      <c r="J270" s="188" t="s">
        <v>883</v>
      </c>
      <c r="K270" s="188"/>
      <c r="L270" s="188"/>
      <c r="M270" s="188"/>
      <c r="N270" s="188"/>
      <c r="O270" s="188"/>
      <c r="P270" s="188"/>
      <c r="Q270" s="188"/>
      <c r="R270" s="188"/>
      <c r="S270" s="188"/>
    </row>
    <row r="271" spans="1:19" ht="15.5">
      <c r="A271" s="191"/>
      <c r="B271" s="191"/>
      <c r="C271" s="191"/>
      <c r="D271" s="191"/>
      <c r="E271" s="188"/>
      <c r="F271" s="200" t="s">
        <v>1325</v>
      </c>
      <c r="G271" s="188"/>
      <c r="H271" s="188"/>
      <c r="I271" s="188"/>
      <c r="J271" s="188" t="s">
        <v>884</v>
      </c>
      <c r="K271" s="188"/>
      <c r="L271" s="188"/>
      <c r="M271" s="188"/>
      <c r="N271" s="188"/>
      <c r="O271" s="188"/>
      <c r="P271" s="188"/>
      <c r="Q271" s="188"/>
      <c r="R271" s="188"/>
      <c r="S271" s="188"/>
    </row>
    <row r="272" spans="1:19" ht="15.5">
      <c r="A272" s="191"/>
      <c r="B272" s="191"/>
      <c r="C272" s="191"/>
      <c r="D272" s="191"/>
      <c r="E272" s="188"/>
      <c r="F272" s="200" t="s">
        <v>1326</v>
      </c>
      <c r="G272" s="188"/>
      <c r="H272" s="188"/>
      <c r="I272" s="188"/>
      <c r="J272" s="188" t="s">
        <v>885</v>
      </c>
      <c r="K272" s="188"/>
      <c r="L272" s="188"/>
      <c r="M272" s="188"/>
      <c r="N272" s="188"/>
      <c r="O272" s="188"/>
      <c r="P272" s="188"/>
      <c r="Q272" s="188"/>
      <c r="R272" s="188"/>
      <c r="S272" s="188"/>
    </row>
    <row r="273" spans="1:19" ht="15.5">
      <c r="A273" s="191"/>
      <c r="B273" s="191"/>
      <c r="C273" s="191"/>
      <c r="D273" s="191"/>
      <c r="E273" s="188"/>
      <c r="F273" s="200" t="s">
        <v>1327</v>
      </c>
      <c r="G273" s="188"/>
      <c r="H273" s="188"/>
      <c r="I273" s="188"/>
      <c r="J273" s="188" t="s">
        <v>886</v>
      </c>
      <c r="K273" s="188"/>
      <c r="L273" s="188"/>
      <c r="M273" s="188"/>
      <c r="N273" s="188"/>
      <c r="O273" s="188"/>
      <c r="P273" s="188"/>
      <c r="Q273" s="188"/>
      <c r="R273" s="188"/>
      <c r="S273" s="188"/>
    </row>
    <row r="274" spans="1:19" ht="15.5">
      <c r="A274" s="191"/>
      <c r="B274" s="191"/>
      <c r="C274" s="191"/>
      <c r="D274" s="191"/>
      <c r="E274" s="188"/>
      <c r="F274" s="200" t="s">
        <v>1328</v>
      </c>
      <c r="G274" s="188"/>
      <c r="H274" s="188"/>
      <c r="I274" s="188"/>
      <c r="J274" s="188" t="s">
        <v>887</v>
      </c>
      <c r="K274" s="188"/>
      <c r="L274" s="188"/>
      <c r="M274" s="188"/>
      <c r="N274" s="188"/>
      <c r="O274" s="188"/>
      <c r="P274" s="188"/>
      <c r="Q274" s="188"/>
      <c r="R274" s="188"/>
      <c r="S274" s="188"/>
    </row>
    <row r="275" spans="1:19" ht="15.5">
      <c r="A275" s="191"/>
      <c r="B275" s="191"/>
      <c r="C275" s="191"/>
      <c r="D275" s="191"/>
      <c r="E275" s="188"/>
      <c r="F275" s="200" t="s">
        <v>1329</v>
      </c>
      <c r="G275" s="188"/>
      <c r="H275" s="188"/>
      <c r="I275" s="188"/>
      <c r="J275" s="188" t="s">
        <v>888</v>
      </c>
      <c r="K275" s="188"/>
      <c r="L275" s="188"/>
      <c r="M275" s="188"/>
      <c r="N275" s="188"/>
      <c r="O275" s="188"/>
      <c r="P275" s="188"/>
      <c r="Q275" s="188"/>
      <c r="R275" s="188"/>
      <c r="S275" s="188"/>
    </row>
    <row r="276" spans="1:19" ht="15.5">
      <c r="A276" s="191"/>
      <c r="B276" s="191"/>
      <c r="C276" s="191"/>
      <c r="D276" s="191"/>
      <c r="E276" s="188"/>
      <c r="F276" s="200" t="s">
        <v>1330</v>
      </c>
      <c r="G276" s="188"/>
      <c r="H276" s="188"/>
      <c r="I276" s="188"/>
      <c r="J276" s="188" t="s">
        <v>889</v>
      </c>
      <c r="K276" s="188"/>
      <c r="L276" s="188"/>
      <c r="M276" s="188"/>
      <c r="N276" s="188"/>
      <c r="O276" s="188"/>
      <c r="P276" s="188"/>
      <c r="Q276" s="188"/>
      <c r="R276" s="188"/>
      <c r="S276" s="188"/>
    </row>
    <row r="277" spans="1:19" ht="15.5">
      <c r="A277" s="191"/>
      <c r="B277" s="191"/>
      <c r="C277" s="191"/>
      <c r="D277" s="191"/>
      <c r="E277" s="188"/>
      <c r="F277" s="200" t="s">
        <v>1331</v>
      </c>
      <c r="G277" s="188"/>
      <c r="H277" s="188"/>
      <c r="I277" s="188"/>
      <c r="J277" s="188" t="s">
        <v>890</v>
      </c>
      <c r="K277" s="188"/>
      <c r="L277" s="188"/>
      <c r="M277" s="188"/>
      <c r="N277" s="188"/>
      <c r="O277" s="188"/>
      <c r="P277" s="188"/>
      <c r="Q277" s="188"/>
      <c r="R277" s="188"/>
      <c r="S277" s="188"/>
    </row>
    <row r="278" spans="1:19" ht="15.5">
      <c r="A278" s="191"/>
      <c r="B278" s="191"/>
      <c r="C278" s="191"/>
      <c r="D278" s="191"/>
      <c r="E278" s="188"/>
      <c r="F278" s="200" t="s">
        <v>1332</v>
      </c>
      <c r="G278" s="188"/>
      <c r="H278" s="188"/>
      <c r="I278" s="188"/>
      <c r="J278" s="188" t="s">
        <v>891</v>
      </c>
      <c r="K278" s="188"/>
      <c r="L278" s="188"/>
      <c r="M278" s="188"/>
      <c r="N278" s="188"/>
      <c r="O278" s="188"/>
      <c r="P278" s="188"/>
      <c r="Q278" s="188"/>
      <c r="R278" s="188"/>
      <c r="S278" s="188"/>
    </row>
    <row r="279" spans="1:19" ht="15.5">
      <c r="A279" s="191"/>
      <c r="B279" s="191"/>
      <c r="C279" s="191"/>
      <c r="D279" s="191"/>
      <c r="E279" s="188"/>
      <c r="F279" s="200" t="s">
        <v>1333</v>
      </c>
      <c r="G279" s="188"/>
      <c r="H279" s="188"/>
      <c r="I279" s="188"/>
      <c r="J279" s="188" t="s">
        <v>892</v>
      </c>
      <c r="K279" s="188"/>
      <c r="L279" s="188"/>
      <c r="M279" s="188"/>
      <c r="N279" s="188"/>
      <c r="O279" s="188"/>
      <c r="P279" s="188"/>
      <c r="Q279" s="188"/>
      <c r="R279" s="188"/>
      <c r="S279" s="188"/>
    </row>
    <row r="280" spans="1:19" ht="15.5">
      <c r="A280" s="191"/>
      <c r="B280" s="191"/>
      <c r="C280" s="191"/>
      <c r="D280" s="191"/>
      <c r="E280" s="188"/>
      <c r="F280" s="200" t="s">
        <v>1334</v>
      </c>
      <c r="G280" s="188"/>
      <c r="H280" s="188"/>
      <c r="I280" s="188"/>
      <c r="J280" s="188" t="s">
        <v>893</v>
      </c>
      <c r="K280" s="188"/>
      <c r="L280" s="188"/>
      <c r="M280" s="188"/>
      <c r="N280" s="188"/>
      <c r="O280" s="188"/>
      <c r="P280" s="188"/>
      <c r="Q280" s="188"/>
      <c r="R280" s="188"/>
      <c r="S280" s="188"/>
    </row>
    <row r="281" spans="1:19" ht="15.5">
      <c r="A281" s="191"/>
      <c r="B281" s="191"/>
      <c r="C281" s="191"/>
      <c r="D281" s="191"/>
      <c r="E281" s="188"/>
      <c r="F281" s="200" t="s">
        <v>1335</v>
      </c>
      <c r="G281" s="188"/>
      <c r="H281" s="188"/>
      <c r="I281" s="188"/>
      <c r="J281" s="188" t="s">
        <v>894</v>
      </c>
      <c r="K281" s="188"/>
      <c r="L281" s="188"/>
      <c r="M281" s="188"/>
      <c r="N281" s="188"/>
      <c r="O281" s="188"/>
      <c r="P281" s="188"/>
      <c r="Q281" s="188"/>
      <c r="R281" s="188"/>
      <c r="S281" s="188"/>
    </row>
    <row r="282" spans="1:19" ht="15.5">
      <c r="A282" s="191"/>
      <c r="B282" s="191"/>
      <c r="C282" s="191"/>
      <c r="D282" s="191"/>
      <c r="E282" s="188"/>
      <c r="F282" s="200" t="s">
        <v>1336</v>
      </c>
      <c r="G282" s="188"/>
      <c r="H282" s="188"/>
      <c r="I282" s="188"/>
      <c r="J282" s="188" t="s">
        <v>896</v>
      </c>
      <c r="K282" s="188"/>
      <c r="L282" s="188"/>
      <c r="M282" s="188"/>
      <c r="N282" s="188"/>
      <c r="O282" s="188"/>
      <c r="P282" s="188"/>
      <c r="Q282" s="188"/>
      <c r="R282" s="188"/>
      <c r="S282" s="188"/>
    </row>
    <row r="283" spans="1:19" ht="15.5">
      <c r="A283" s="191"/>
      <c r="B283" s="191"/>
      <c r="C283" s="191"/>
      <c r="D283" s="191"/>
      <c r="E283" s="188"/>
      <c r="F283" s="200" t="s">
        <v>1337</v>
      </c>
      <c r="G283" s="188"/>
      <c r="H283" s="188"/>
      <c r="I283" s="188"/>
      <c r="J283" s="188" t="s">
        <v>897</v>
      </c>
      <c r="K283" s="188"/>
      <c r="L283" s="188"/>
      <c r="M283" s="188"/>
      <c r="N283" s="188"/>
      <c r="O283" s="188"/>
      <c r="P283" s="188"/>
      <c r="Q283" s="188"/>
      <c r="R283" s="188"/>
      <c r="S283" s="188"/>
    </row>
    <row r="284" spans="1:19" ht="15.5">
      <c r="A284" s="191"/>
      <c r="B284" s="191"/>
      <c r="C284" s="191"/>
      <c r="D284" s="191"/>
      <c r="E284" s="188"/>
      <c r="F284" s="200" t="s">
        <v>1338</v>
      </c>
      <c r="G284" s="188"/>
      <c r="H284" s="188"/>
      <c r="I284" s="188"/>
      <c r="J284" s="188" t="s">
        <v>898</v>
      </c>
      <c r="K284" s="188"/>
      <c r="L284" s="188"/>
      <c r="M284" s="188"/>
      <c r="N284" s="188"/>
      <c r="O284" s="188"/>
      <c r="P284" s="188"/>
      <c r="Q284" s="188"/>
      <c r="R284" s="188"/>
      <c r="S284" s="188"/>
    </row>
    <row r="285" spans="1:19" ht="15.5">
      <c r="A285" s="191"/>
      <c r="B285" s="191"/>
      <c r="C285" s="191"/>
      <c r="D285" s="191"/>
      <c r="E285" s="188"/>
      <c r="F285" s="200" t="s">
        <v>1339</v>
      </c>
      <c r="G285" s="188"/>
      <c r="H285" s="188"/>
      <c r="I285" s="188"/>
      <c r="J285" s="188" t="s">
        <v>899</v>
      </c>
      <c r="K285" s="188"/>
      <c r="L285" s="188"/>
      <c r="M285" s="188"/>
      <c r="N285" s="188"/>
      <c r="O285" s="188"/>
      <c r="P285" s="188"/>
      <c r="Q285" s="188"/>
      <c r="R285" s="188"/>
      <c r="S285" s="188"/>
    </row>
    <row r="286" spans="1:19" ht="15.5">
      <c r="A286" s="191"/>
      <c r="B286" s="191"/>
      <c r="C286" s="191"/>
      <c r="D286" s="191"/>
      <c r="E286" s="188"/>
      <c r="F286" s="200" t="s">
        <v>1340</v>
      </c>
      <c r="G286" s="188"/>
      <c r="H286" s="188"/>
      <c r="I286" s="188"/>
      <c r="J286" s="188" t="s">
        <v>900</v>
      </c>
      <c r="K286" s="188"/>
      <c r="L286" s="188"/>
      <c r="M286" s="188"/>
      <c r="N286" s="188"/>
      <c r="O286" s="188"/>
      <c r="P286" s="188"/>
      <c r="Q286" s="188"/>
      <c r="R286" s="188"/>
      <c r="S286" s="188"/>
    </row>
    <row r="287" spans="1:19" ht="15.5">
      <c r="A287" s="191"/>
      <c r="B287" s="191"/>
      <c r="C287" s="191"/>
      <c r="D287" s="191"/>
      <c r="E287" s="188"/>
      <c r="F287" s="200" t="s">
        <v>1341</v>
      </c>
      <c r="G287" s="188"/>
      <c r="H287" s="188"/>
      <c r="I287" s="188"/>
      <c r="J287" s="188" t="s">
        <v>901</v>
      </c>
      <c r="K287" s="188"/>
      <c r="L287" s="188"/>
      <c r="M287" s="188"/>
      <c r="N287" s="188"/>
      <c r="O287" s="188"/>
      <c r="P287" s="188"/>
      <c r="Q287" s="188"/>
      <c r="R287" s="188"/>
      <c r="S287" s="188"/>
    </row>
    <row r="288" spans="1:19" ht="15.5">
      <c r="A288" s="191"/>
      <c r="B288" s="191"/>
      <c r="C288" s="191"/>
      <c r="D288" s="191"/>
      <c r="E288" s="188"/>
      <c r="F288" s="200" t="s">
        <v>1342</v>
      </c>
      <c r="G288" s="188"/>
      <c r="H288" s="188"/>
      <c r="I288" s="188"/>
      <c r="J288" s="188" t="s">
        <v>902</v>
      </c>
      <c r="K288" s="188"/>
      <c r="L288" s="188"/>
      <c r="M288" s="188"/>
      <c r="N288" s="188"/>
      <c r="O288" s="188"/>
      <c r="P288" s="188"/>
      <c r="Q288" s="188"/>
      <c r="R288" s="188"/>
      <c r="S288" s="188"/>
    </row>
    <row r="289" spans="1:19" ht="15.5">
      <c r="A289" s="191"/>
      <c r="B289" s="191"/>
      <c r="C289" s="191"/>
      <c r="D289" s="191"/>
      <c r="E289" s="188"/>
      <c r="F289" s="200" t="s">
        <v>1343</v>
      </c>
      <c r="G289" s="188"/>
      <c r="H289" s="188"/>
      <c r="I289" s="188"/>
      <c r="J289" s="188" t="s">
        <v>904</v>
      </c>
      <c r="K289" s="188"/>
      <c r="L289" s="188"/>
      <c r="M289" s="188"/>
      <c r="N289" s="188"/>
      <c r="O289" s="188"/>
      <c r="P289" s="188"/>
      <c r="Q289" s="188"/>
      <c r="R289" s="188"/>
      <c r="S289" s="188"/>
    </row>
    <row r="290" spans="1:19" ht="15.5">
      <c r="A290" s="191"/>
      <c r="B290" s="191"/>
      <c r="C290" s="191"/>
      <c r="D290" s="191"/>
      <c r="E290" s="188"/>
      <c r="F290" s="200" t="s">
        <v>1344</v>
      </c>
      <c r="G290" s="188"/>
      <c r="H290" s="188"/>
      <c r="I290" s="188"/>
      <c r="J290" s="188" t="s">
        <v>905</v>
      </c>
      <c r="K290" s="188"/>
      <c r="L290" s="188"/>
      <c r="M290" s="188"/>
      <c r="N290" s="188"/>
      <c r="O290" s="188"/>
      <c r="P290" s="188"/>
      <c r="Q290" s="188"/>
      <c r="R290" s="188"/>
      <c r="S290" s="188"/>
    </row>
    <row r="291" spans="1:19" ht="15.5">
      <c r="A291" s="191"/>
      <c r="B291" s="191"/>
      <c r="C291" s="191"/>
      <c r="D291" s="191"/>
      <c r="E291" s="188"/>
      <c r="F291" s="200" t="s">
        <v>1345</v>
      </c>
      <c r="G291" s="188"/>
      <c r="H291" s="188"/>
      <c r="I291" s="188"/>
      <c r="J291" s="188" t="s">
        <v>906</v>
      </c>
      <c r="K291" s="188"/>
      <c r="L291" s="188"/>
      <c r="M291" s="188"/>
      <c r="N291" s="188"/>
      <c r="O291" s="188"/>
      <c r="P291" s="188"/>
      <c r="Q291" s="188"/>
      <c r="R291" s="188"/>
      <c r="S291" s="188"/>
    </row>
    <row r="292" spans="1:19" ht="15.5">
      <c r="A292" s="191"/>
      <c r="B292" s="191"/>
      <c r="C292" s="191"/>
      <c r="D292" s="191"/>
      <c r="E292" s="188"/>
      <c r="F292" s="200" t="s">
        <v>1346</v>
      </c>
      <c r="G292" s="188"/>
      <c r="H292" s="188"/>
      <c r="I292" s="188"/>
      <c r="J292" s="188" t="s">
        <v>907</v>
      </c>
      <c r="K292" s="188"/>
      <c r="L292" s="188"/>
      <c r="M292" s="188"/>
      <c r="N292" s="188"/>
      <c r="O292" s="188"/>
      <c r="P292" s="188"/>
      <c r="Q292" s="188"/>
      <c r="R292" s="188"/>
      <c r="S292" s="188"/>
    </row>
    <row r="293" spans="1:19" ht="15.5">
      <c r="A293" s="191"/>
      <c r="B293" s="191"/>
      <c r="C293" s="191"/>
      <c r="D293" s="191"/>
      <c r="E293" s="188"/>
      <c r="F293" s="200" t="s">
        <v>1347</v>
      </c>
      <c r="G293" s="188"/>
      <c r="H293" s="188"/>
      <c r="I293" s="188"/>
      <c r="J293" s="188" t="s">
        <v>908</v>
      </c>
      <c r="K293" s="188"/>
      <c r="L293" s="188"/>
      <c r="M293" s="188"/>
      <c r="N293" s="188"/>
      <c r="O293" s="188"/>
      <c r="P293" s="188"/>
      <c r="Q293" s="188"/>
      <c r="R293" s="188"/>
      <c r="S293" s="188"/>
    </row>
    <row r="294" spans="1:19" ht="15.5">
      <c r="A294" s="191"/>
      <c r="B294" s="191"/>
      <c r="C294" s="191"/>
      <c r="D294" s="191"/>
      <c r="E294" s="188"/>
      <c r="F294" s="200" t="s">
        <v>1348</v>
      </c>
      <c r="G294" s="188"/>
      <c r="H294" s="188"/>
      <c r="I294" s="188"/>
      <c r="J294" s="188" t="s">
        <v>909</v>
      </c>
      <c r="K294" s="188"/>
      <c r="L294" s="188"/>
      <c r="M294" s="188"/>
      <c r="N294" s="188"/>
      <c r="O294" s="188"/>
      <c r="P294" s="188"/>
      <c r="Q294" s="188"/>
      <c r="R294" s="188"/>
      <c r="S294" s="188"/>
    </row>
    <row r="295" spans="1:19" ht="15.5">
      <c r="A295" s="191"/>
      <c r="B295" s="191"/>
      <c r="C295" s="191"/>
      <c r="D295" s="191"/>
      <c r="E295" s="188"/>
      <c r="F295" s="200" t="s">
        <v>1349</v>
      </c>
      <c r="G295" s="188"/>
      <c r="H295" s="188"/>
      <c r="I295" s="188"/>
      <c r="J295" s="188" t="s">
        <v>911</v>
      </c>
      <c r="K295" s="188"/>
      <c r="L295" s="188"/>
      <c r="M295" s="188"/>
      <c r="N295" s="188"/>
      <c r="O295" s="188"/>
      <c r="P295" s="188"/>
      <c r="Q295" s="188"/>
      <c r="R295" s="188"/>
      <c r="S295" s="188"/>
    </row>
    <row r="296" spans="1:19" ht="15.5">
      <c r="A296" s="191"/>
      <c r="B296" s="191"/>
      <c r="C296" s="191"/>
      <c r="D296" s="191"/>
      <c r="E296" s="188"/>
      <c r="F296" s="200" t="s">
        <v>1350</v>
      </c>
      <c r="G296" s="188"/>
      <c r="H296" s="188"/>
      <c r="I296" s="188"/>
      <c r="J296" s="188" t="s">
        <v>912</v>
      </c>
      <c r="K296" s="188"/>
      <c r="L296" s="188"/>
      <c r="M296" s="188"/>
      <c r="N296" s="188"/>
      <c r="O296" s="188"/>
      <c r="P296" s="188"/>
      <c r="Q296" s="188"/>
      <c r="R296" s="188"/>
      <c r="S296" s="188"/>
    </row>
    <row r="297" spans="1:19" ht="15.5">
      <c r="A297" s="191"/>
      <c r="B297" s="191"/>
      <c r="C297" s="191"/>
      <c r="D297" s="191"/>
      <c r="E297" s="188"/>
      <c r="F297" s="200" t="s">
        <v>1351</v>
      </c>
      <c r="G297" s="188"/>
      <c r="H297" s="188"/>
      <c r="I297" s="188"/>
      <c r="J297" s="188" t="s">
        <v>913</v>
      </c>
      <c r="K297" s="188"/>
      <c r="L297" s="188"/>
      <c r="M297" s="188"/>
      <c r="N297" s="188"/>
      <c r="O297" s="188"/>
      <c r="P297" s="188"/>
      <c r="Q297" s="188"/>
      <c r="R297" s="188"/>
      <c r="S297" s="188"/>
    </row>
    <row r="298" spans="1:19" ht="15.5">
      <c r="A298" s="191"/>
      <c r="B298" s="191"/>
      <c r="C298" s="191"/>
      <c r="D298" s="191"/>
      <c r="E298" s="188"/>
      <c r="F298" s="200" t="s">
        <v>1352</v>
      </c>
      <c r="G298" s="188"/>
      <c r="H298" s="188"/>
      <c r="I298" s="188"/>
      <c r="J298" s="188" t="s">
        <v>914</v>
      </c>
      <c r="K298" s="188"/>
      <c r="L298" s="188"/>
      <c r="M298" s="188"/>
      <c r="N298" s="188"/>
      <c r="O298" s="188"/>
      <c r="P298" s="188"/>
      <c r="Q298" s="188"/>
      <c r="R298" s="188"/>
      <c r="S298" s="188"/>
    </row>
    <row r="299" spans="1:19" ht="15.5">
      <c r="A299" s="191"/>
      <c r="B299" s="191"/>
      <c r="C299" s="191"/>
      <c r="D299" s="191"/>
      <c r="E299" s="188"/>
      <c r="F299" s="200" t="s">
        <v>1353</v>
      </c>
      <c r="G299" s="188"/>
      <c r="H299" s="188"/>
      <c r="I299" s="188"/>
      <c r="J299" s="188" t="s">
        <v>915</v>
      </c>
      <c r="K299" s="188"/>
      <c r="L299" s="188"/>
      <c r="M299" s="188"/>
      <c r="N299" s="188"/>
      <c r="O299" s="188"/>
      <c r="P299" s="188"/>
      <c r="Q299" s="188"/>
      <c r="R299" s="188"/>
      <c r="S299" s="188"/>
    </row>
    <row r="300" spans="1:19" ht="15.5">
      <c r="A300" s="191"/>
      <c r="B300" s="191"/>
      <c r="C300" s="191"/>
      <c r="D300" s="191"/>
      <c r="E300" s="188"/>
      <c r="F300" s="200" t="s">
        <v>1354</v>
      </c>
      <c r="G300" s="188"/>
      <c r="H300" s="188"/>
      <c r="I300" s="188"/>
      <c r="J300" s="188" t="s">
        <v>916</v>
      </c>
      <c r="K300" s="188"/>
      <c r="L300" s="188"/>
      <c r="M300" s="188"/>
      <c r="N300" s="188"/>
      <c r="O300" s="188"/>
      <c r="P300" s="188"/>
      <c r="Q300" s="188"/>
      <c r="R300" s="188"/>
      <c r="S300" s="188"/>
    </row>
    <row r="301" spans="1:19" ht="15.5">
      <c r="A301" s="191"/>
      <c r="B301" s="191"/>
      <c r="C301" s="191"/>
      <c r="D301" s="191"/>
      <c r="E301" s="188"/>
      <c r="F301" s="200" t="s">
        <v>1355</v>
      </c>
      <c r="G301" s="188"/>
      <c r="H301" s="188"/>
      <c r="I301" s="188"/>
      <c r="J301" s="188" t="s">
        <v>917</v>
      </c>
      <c r="K301" s="188"/>
      <c r="L301" s="188"/>
      <c r="M301" s="188"/>
      <c r="N301" s="188"/>
      <c r="O301" s="188"/>
      <c r="P301" s="188"/>
      <c r="Q301" s="188"/>
      <c r="R301" s="188"/>
      <c r="S301" s="188"/>
    </row>
    <row r="302" spans="1:19" ht="15.5">
      <c r="A302" s="191"/>
      <c r="B302" s="191"/>
      <c r="C302" s="191"/>
      <c r="D302" s="191"/>
      <c r="E302" s="188"/>
      <c r="F302" s="200" t="s">
        <v>1356</v>
      </c>
      <c r="G302" s="188"/>
      <c r="H302" s="188"/>
      <c r="I302" s="188"/>
      <c r="J302" s="188" t="s">
        <v>918</v>
      </c>
      <c r="K302" s="188"/>
      <c r="L302" s="188"/>
      <c r="M302" s="188"/>
      <c r="N302" s="188"/>
      <c r="O302" s="188"/>
      <c r="P302" s="188"/>
      <c r="Q302" s="188"/>
      <c r="R302" s="188"/>
      <c r="S302" s="188"/>
    </row>
    <row r="303" spans="1:19" ht="15.5">
      <c r="A303" s="191"/>
      <c r="B303" s="191"/>
      <c r="C303" s="191"/>
      <c r="D303" s="191"/>
      <c r="E303" s="188"/>
      <c r="F303" s="200" t="s">
        <v>1357</v>
      </c>
      <c r="G303" s="188"/>
      <c r="H303" s="188"/>
      <c r="I303" s="188"/>
      <c r="J303" s="188" t="s">
        <v>919</v>
      </c>
      <c r="K303" s="188"/>
      <c r="L303" s="188"/>
      <c r="M303" s="188"/>
      <c r="N303" s="188"/>
      <c r="O303" s="188"/>
      <c r="P303" s="188"/>
      <c r="Q303" s="188"/>
      <c r="R303" s="188"/>
      <c r="S303" s="188"/>
    </row>
    <row r="304" spans="1:19" ht="15.5">
      <c r="A304" s="191"/>
      <c r="B304" s="191"/>
      <c r="C304" s="191"/>
      <c r="D304" s="191"/>
      <c r="E304" s="188"/>
      <c r="F304" s="200" t="s">
        <v>1358</v>
      </c>
      <c r="G304" s="188"/>
      <c r="H304" s="188"/>
      <c r="I304" s="188"/>
      <c r="J304" s="188" t="s">
        <v>921</v>
      </c>
      <c r="K304" s="188"/>
      <c r="L304" s="188"/>
      <c r="M304" s="188"/>
      <c r="N304" s="188"/>
      <c r="O304" s="188"/>
      <c r="P304" s="188"/>
      <c r="Q304" s="188"/>
      <c r="R304" s="188"/>
      <c r="S304" s="188"/>
    </row>
    <row r="305" spans="1:19" ht="15.5">
      <c r="A305" s="191"/>
      <c r="B305" s="191"/>
      <c r="C305" s="191"/>
      <c r="D305" s="191"/>
      <c r="E305" s="188"/>
      <c r="F305" s="200" t="s">
        <v>1359</v>
      </c>
      <c r="G305" s="188"/>
      <c r="H305" s="188"/>
      <c r="I305" s="188"/>
      <c r="J305" s="188" t="s">
        <v>922</v>
      </c>
      <c r="K305" s="188"/>
      <c r="L305" s="188"/>
      <c r="M305" s="188"/>
      <c r="N305" s="188"/>
      <c r="O305" s="188"/>
      <c r="P305" s="188"/>
      <c r="Q305" s="188"/>
      <c r="R305" s="188"/>
      <c r="S305" s="188"/>
    </row>
    <row r="306" spans="1:19" ht="15.5">
      <c r="A306" s="191"/>
      <c r="B306" s="191"/>
      <c r="C306" s="191"/>
      <c r="D306" s="191"/>
      <c r="E306" s="188"/>
      <c r="F306" s="200" t="s">
        <v>1360</v>
      </c>
      <c r="G306" s="188"/>
      <c r="H306" s="188"/>
      <c r="I306" s="188"/>
      <c r="J306" s="188" t="s">
        <v>923</v>
      </c>
      <c r="K306" s="188"/>
      <c r="L306" s="188"/>
      <c r="M306" s="188"/>
      <c r="N306" s="188"/>
      <c r="O306" s="188"/>
      <c r="P306" s="188"/>
      <c r="Q306" s="188"/>
      <c r="R306" s="188"/>
      <c r="S306" s="188"/>
    </row>
    <row r="307" spans="1:19" ht="15.5">
      <c r="A307" s="191"/>
      <c r="B307" s="191"/>
      <c r="C307" s="191"/>
      <c r="D307" s="191"/>
      <c r="E307" s="188"/>
      <c r="F307" s="200" t="s">
        <v>1361</v>
      </c>
      <c r="G307" s="188"/>
      <c r="H307" s="188"/>
      <c r="I307" s="188"/>
      <c r="J307" s="188" t="s">
        <v>924</v>
      </c>
      <c r="K307" s="188"/>
      <c r="L307" s="188"/>
      <c r="M307" s="188"/>
      <c r="N307" s="188"/>
      <c r="O307" s="188"/>
      <c r="P307" s="188"/>
      <c r="Q307" s="188"/>
      <c r="R307" s="188"/>
      <c r="S307" s="188"/>
    </row>
    <row r="308" spans="1:19" ht="15.5">
      <c r="A308" s="191"/>
      <c r="B308" s="191"/>
      <c r="C308" s="191"/>
      <c r="D308" s="191"/>
      <c r="E308" s="188"/>
      <c r="F308" s="200" t="s">
        <v>1362</v>
      </c>
      <c r="G308" s="188"/>
      <c r="H308" s="188"/>
      <c r="I308" s="188"/>
      <c r="J308" s="188" t="s">
        <v>925</v>
      </c>
      <c r="K308" s="188"/>
      <c r="L308" s="188"/>
      <c r="M308" s="188"/>
      <c r="N308" s="188"/>
      <c r="O308" s="188"/>
      <c r="P308" s="188"/>
      <c r="Q308" s="188"/>
      <c r="R308" s="188"/>
      <c r="S308" s="188"/>
    </row>
    <row r="309" spans="1:19" ht="15.5">
      <c r="A309" s="191"/>
      <c r="B309" s="191"/>
      <c r="C309" s="191"/>
      <c r="D309" s="191"/>
      <c r="E309" s="188"/>
      <c r="F309" s="200" t="s">
        <v>1363</v>
      </c>
      <c r="G309" s="188"/>
      <c r="H309" s="188"/>
      <c r="I309" s="188"/>
      <c r="J309" s="188" t="s">
        <v>926</v>
      </c>
      <c r="K309" s="188"/>
      <c r="L309" s="188"/>
      <c r="M309" s="188"/>
      <c r="N309" s="188"/>
      <c r="O309" s="188"/>
      <c r="P309" s="188"/>
      <c r="Q309" s="188"/>
      <c r="R309" s="188"/>
      <c r="S309" s="188"/>
    </row>
    <row r="310" spans="1:19" ht="15.5">
      <c r="A310" s="191"/>
      <c r="B310" s="191"/>
      <c r="C310" s="191"/>
      <c r="D310" s="191"/>
      <c r="E310" s="188"/>
      <c r="F310" s="200" t="s">
        <v>1364</v>
      </c>
      <c r="G310" s="188"/>
      <c r="H310" s="188"/>
      <c r="I310" s="188"/>
      <c r="J310" s="188" t="s">
        <v>928</v>
      </c>
      <c r="K310" s="188"/>
      <c r="L310" s="188"/>
      <c r="M310" s="188"/>
      <c r="N310" s="188"/>
      <c r="O310" s="188"/>
      <c r="P310" s="188"/>
      <c r="Q310" s="188"/>
      <c r="R310" s="188"/>
      <c r="S310" s="188"/>
    </row>
    <row r="311" spans="1:19" ht="15.5">
      <c r="A311" s="191"/>
      <c r="B311" s="191"/>
      <c r="C311" s="191"/>
      <c r="D311" s="191"/>
      <c r="E311" s="188"/>
      <c r="F311" s="200" t="s">
        <v>1365</v>
      </c>
      <c r="G311" s="188"/>
      <c r="H311" s="188"/>
      <c r="I311" s="188"/>
      <c r="J311" s="188" t="s">
        <v>930</v>
      </c>
      <c r="K311" s="188"/>
      <c r="L311" s="188"/>
      <c r="M311" s="188"/>
      <c r="N311" s="188"/>
      <c r="O311" s="188"/>
      <c r="P311" s="188"/>
      <c r="Q311" s="188"/>
      <c r="R311" s="188"/>
      <c r="S311" s="188"/>
    </row>
    <row r="312" spans="1:19" ht="15.5">
      <c r="A312" s="191"/>
      <c r="B312" s="191"/>
      <c r="C312" s="191"/>
      <c r="D312" s="191"/>
      <c r="E312" s="188"/>
      <c r="F312" s="200" t="s">
        <v>1366</v>
      </c>
      <c r="G312" s="188"/>
      <c r="H312" s="188"/>
      <c r="I312" s="188"/>
      <c r="J312" s="188" t="s">
        <v>932</v>
      </c>
      <c r="K312" s="188"/>
      <c r="L312" s="188"/>
      <c r="M312" s="188"/>
      <c r="N312" s="188"/>
      <c r="O312" s="188"/>
      <c r="P312" s="188"/>
      <c r="Q312" s="188"/>
      <c r="R312" s="188"/>
      <c r="S312" s="188"/>
    </row>
    <row r="313" spans="1:19" ht="15.5">
      <c r="A313" s="191"/>
      <c r="B313" s="191"/>
      <c r="C313" s="191"/>
      <c r="D313" s="191"/>
      <c r="E313" s="188"/>
      <c r="F313" s="200" t="s">
        <v>1367</v>
      </c>
      <c r="G313" s="188"/>
      <c r="H313" s="188"/>
      <c r="I313" s="188"/>
      <c r="J313" s="188" t="s">
        <v>933</v>
      </c>
      <c r="K313" s="188"/>
      <c r="L313" s="188"/>
      <c r="M313" s="188"/>
      <c r="N313" s="188"/>
      <c r="O313" s="188"/>
      <c r="P313" s="188"/>
      <c r="Q313" s="188"/>
      <c r="R313" s="188"/>
      <c r="S313" s="188"/>
    </row>
    <row r="314" spans="1:19" ht="15.5">
      <c r="A314" s="191"/>
      <c r="B314" s="191"/>
      <c r="C314" s="191"/>
      <c r="D314" s="191"/>
      <c r="E314" s="188"/>
      <c r="F314" s="200" t="s">
        <v>1368</v>
      </c>
      <c r="G314" s="188"/>
      <c r="H314" s="188"/>
      <c r="I314" s="188"/>
      <c r="J314" s="188" t="s">
        <v>934</v>
      </c>
      <c r="K314" s="188"/>
      <c r="L314" s="188"/>
      <c r="M314" s="188"/>
      <c r="N314" s="188"/>
      <c r="O314" s="188"/>
      <c r="P314" s="188"/>
      <c r="Q314" s="188"/>
      <c r="R314" s="188"/>
      <c r="S314" s="188"/>
    </row>
    <row r="315" spans="1:19" ht="15.5">
      <c r="A315" s="191"/>
      <c r="B315" s="191"/>
      <c r="C315" s="191"/>
      <c r="D315" s="191"/>
      <c r="E315" s="188"/>
      <c r="F315" s="200" t="s">
        <v>1369</v>
      </c>
      <c r="G315" s="188"/>
      <c r="H315" s="188"/>
      <c r="I315" s="188"/>
      <c r="J315" s="188" t="s">
        <v>935</v>
      </c>
      <c r="K315" s="188"/>
      <c r="L315" s="188"/>
      <c r="M315" s="188"/>
      <c r="N315" s="188"/>
      <c r="O315" s="188"/>
      <c r="P315" s="188"/>
      <c r="Q315" s="188"/>
      <c r="R315" s="188"/>
      <c r="S315" s="188"/>
    </row>
    <row r="316" spans="1:19" ht="15.5">
      <c r="A316" s="191"/>
      <c r="B316" s="191"/>
      <c r="C316" s="191"/>
      <c r="D316" s="191"/>
      <c r="E316" s="188"/>
      <c r="F316" s="200" t="s">
        <v>1370</v>
      </c>
      <c r="G316" s="188"/>
      <c r="H316" s="188"/>
      <c r="I316" s="188"/>
      <c r="J316" s="188" t="s">
        <v>936</v>
      </c>
      <c r="K316" s="188"/>
      <c r="L316" s="188"/>
      <c r="M316" s="188"/>
      <c r="N316" s="188"/>
      <c r="O316" s="188"/>
      <c r="P316" s="188"/>
      <c r="Q316" s="188"/>
      <c r="R316" s="188"/>
      <c r="S316" s="188"/>
    </row>
    <row r="317" spans="1:19" ht="15.5">
      <c r="A317" s="191"/>
      <c r="B317" s="191"/>
      <c r="C317" s="191"/>
      <c r="D317" s="191"/>
      <c r="E317" s="188"/>
      <c r="F317" s="200" t="s">
        <v>1371</v>
      </c>
      <c r="G317" s="188"/>
      <c r="H317" s="188"/>
      <c r="I317" s="188"/>
      <c r="J317" s="188" t="s">
        <v>937</v>
      </c>
      <c r="K317" s="188"/>
      <c r="L317" s="188"/>
      <c r="M317" s="188"/>
      <c r="N317" s="188"/>
      <c r="O317" s="188"/>
      <c r="P317" s="188"/>
      <c r="Q317" s="188"/>
      <c r="R317" s="188"/>
      <c r="S317" s="188"/>
    </row>
    <row r="318" spans="1:19" ht="15.5">
      <c r="A318" s="191"/>
      <c r="B318" s="191"/>
      <c r="C318" s="191"/>
      <c r="D318" s="191"/>
      <c r="E318" s="188"/>
      <c r="F318" s="200" t="s">
        <v>1372</v>
      </c>
      <c r="G318" s="188"/>
      <c r="H318" s="188"/>
      <c r="I318" s="188"/>
      <c r="J318" s="188" t="s">
        <v>938</v>
      </c>
      <c r="K318" s="188"/>
      <c r="L318" s="188"/>
      <c r="M318" s="188"/>
      <c r="N318" s="188"/>
      <c r="O318" s="188"/>
      <c r="P318" s="188"/>
      <c r="Q318" s="188"/>
      <c r="R318" s="188"/>
      <c r="S318" s="188"/>
    </row>
    <row r="319" spans="1:19" ht="15.5">
      <c r="A319" s="191"/>
      <c r="B319" s="191"/>
      <c r="C319" s="191"/>
      <c r="D319" s="191"/>
      <c r="E319" s="188"/>
      <c r="F319" s="200" t="s">
        <v>1373</v>
      </c>
      <c r="G319" s="188"/>
      <c r="H319" s="188"/>
      <c r="I319" s="188"/>
      <c r="J319" s="188" t="s">
        <v>940</v>
      </c>
      <c r="K319" s="188"/>
      <c r="L319" s="188"/>
      <c r="M319" s="188"/>
      <c r="N319" s="188"/>
      <c r="O319" s="188"/>
      <c r="P319" s="188"/>
      <c r="Q319" s="188"/>
      <c r="R319" s="188"/>
      <c r="S319" s="188"/>
    </row>
    <row r="320" spans="1:19" ht="15.5">
      <c r="A320" s="191"/>
      <c r="B320" s="191"/>
      <c r="C320" s="191"/>
      <c r="D320" s="191"/>
      <c r="E320" s="188"/>
      <c r="F320" s="200" t="s">
        <v>1374</v>
      </c>
      <c r="G320" s="188"/>
      <c r="H320" s="188"/>
      <c r="I320" s="188"/>
      <c r="J320" s="188" t="s">
        <v>941</v>
      </c>
      <c r="K320" s="188"/>
      <c r="L320" s="188"/>
      <c r="M320" s="188"/>
      <c r="N320" s="188"/>
      <c r="O320" s="188"/>
      <c r="P320" s="188"/>
      <c r="Q320" s="188"/>
      <c r="R320" s="188"/>
      <c r="S320" s="188"/>
    </row>
    <row r="321" spans="1:19" ht="15.5">
      <c r="A321" s="191"/>
      <c r="B321" s="191"/>
      <c r="C321" s="191"/>
      <c r="D321" s="191"/>
      <c r="E321" s="188"/>
      <c r="F321" s="200" t="s">
        <v>1375</v>
      </c>
      <c r="G321" s="188"/>
      <c r="H321" s="188"/>
      <c r="I321" s="188"/>
      <c r="J321" s="188" t="s">
        <v>942</v>
      </c>
      <c r="K321" s="188"/>
      <c r="L321" s="188"/>
      <c r="M321" s="188"/>
      <c r="N321" s="188"/>
      <c r="O321" s="188"/>
      <c r="P321" s="188"/>
      <c r="Q321" s="188"/>
      <c r="R321" s="188"/>
      <c r="S321" s="188"/>
    </row>
    <row r="322" spans="1:19" ht="15.5">
      <c r="A322" s="191"/>
      <c r="B322" s="191"/>
      <c r="C322" s="191"/>
      <c r="D322" s="191"/>
      <c r="E322" s="188"/>
      <c r="F322" s="200" t="s">
        <v>1376</v>
      </c>
      <c r="G322" s="188"/>
      <c r="H322" s="188"/>
      <c r="I322" s="188"/>
      <c r="J322" s="188" t="s">
        <v>943</v>
      </c>
      <c r="K322" s="188"/>
      <c r="L322" s="188"/>
      <c r="M322" s="188"/>
      <c r="N322" s="188"/>
      <c r="O322" s="188"/>
      <c r="P322" s="188"/>
      <c r="Q322" s="188"/>
      <c r="R322" s="188"/>
      <c r="S322" s="188"/>
    </row>
    <row r="323" spans="1:19" ht="15.5">
      <c r="A323" s="191"/>
      <c r="B323" s="191"/>
      <c r="C323" s="191"/>
      <c r="D323" s="191"/>
      <c r="E323" s="188"/>
      <c r="F323" s="200" t="s">
        <v>1377</v>
      </c>
      <c r="G323" s="188"/>
      <c r="H323" s="188"/>
      <c r="I323" s="188"/>
      <c r="J323" s="188" t="s">
        <v>944</v>
      </c>
      <c r="K323" s="188"/>
      <c r="L323" s="188"/>
      <c r="M323" s="188"/>
      <c r="N323" s="188"/>
      <c r="O323" s="188"/>
      <c r="P323" s="188"/>
      <c r="Q323" s="188"/>
      <c r="R323" s="188"/>
      <c r="S323" s="188"/>
    </row>
    <row r="324" spans="1:19" ht="15.5">
      <c r="A324" s="191"/>
      <c r="B324" s="191"/>
      <c r="C324" s="191"/>
      <c r="D324" s="191"/>
      <c r="E324" s="188"/>
      <c r="F324" s="200" t="s">
        <v>1378</v>
      </c>
      <c r="G324" s="188"/>
      <c r="H324" s="188"/>
      <c r="I324" s="188"/>
      <c r="J324" s="188" t="s">
        <v>945</v>
      </c>
      <c r="K324" s="188"/>
      <c r="L324" s="188"/>
      <c r="M324" s="188"/>
      <c r="N324" s="188"/>
      <c r="O324" s="188"/>
      <c r="P324" s="188"/>
      <c r="Q324" s="188"/>
      <c r="R324" s="188"/>
      <c r="S324" s="188"/>
    </row>
    <row r="325" spans="1:19" ht="15.5">
      <c r="A325" s="191"/>
      <c r="B325" s="191"/>
      <c r="C325" s="191"/>
      <c r="D325" s="191"/>
      <c r="E325" s="188"/>
      <c r="F325" s="200" t="s">
        <v>1379</v>
      </c>
      <c r="G325" s="188"/>
      <c r="H325" s="188"/>
      <c r="I325" s="188"/>
      <c r="J325" s="188" t="s">
        <v>947</v>
      </c>
      <c r="K325" s="188"/>
      <c r="L325" s="188"/>
      <c r="M325" s="188"/>
      <c r="N325" s="188"/>
      <c r="O325" s="188"/>
      <c r="P325" s="188"/>
      <c r="Q325" s="188"/>
      <c r="R325" s="188"/>
      <c r="S325" s="188"/>
    </row>
    <row r="326" spans="1:19" ht="15.5">
      <c r="A326" s="191"/>
      <c r="B326" s="191"/>
      <c r="C326" s="191"/>
      <c r="D326" s="191"/>
      <c r="E326" s="188"/>
      <c r="F326" s="200" t="s">
        <v>1380</v>
      </c>
      <c r="G326" s="188"/>
      <c r="H326" s="188"/>
      <c r="I326" s="188"/>
      <c r="J326" s="188" t="s">
        <v>948</v>
      </c>
      <c r="K326" s="188"/>
      <c r="L326" s="188"/>
      <c r="M326" s="188"/>
      <c r="N326" s="188"/>
      <c r="O326" s="188"/>
      <c r="P326" s="188"/>
      <c r="Q326" s="188"/>
      <c r="R326" s="188"/>
      <c r="S326" s="188"/>
    </row>
    <row r="327" spans="1:19" ht="15.5">
      <c r="A327" s="191"/>
      <c r="B327" s="191"/>
      <c r="C327" s="191"/>
      <c r="D327" s="191"/>
      <c r="E327" s="188"/>
      <c r="F327" s="200" t="s">
        <v>1381</v>
      </c>
      <c r="G327" s="188"/>
      <c r="H327" s="188"/>
      <c r="I327" s="188"/>
      <c r="J327" s="188" t="s">
        <v>949</v>
      </c>
      <c r="K327" s="188"/>
      <c r="L327" s="188"/>
      <c r="M327" s="188"/>
      <c r="N327" s="188"/>
      <c r="O327" s="188"/>
      <c r="P327" s="188"/>
      <c r="Q327" s="188"/>
      <c r="R327" s="188"/>
      <c r="S327" s="188"/>
    </row>
    <row r="328" spans="1:19" ht="15.5">
      <c r="A328" s="191"/>
      <c r="B328" s="191"/>
      <c r="C328" s="191"/>
      <c r="D328" s="191"/>
      <c r="E328" s="188"/>
      <c r="F328" s="200" t="s">
        <v>1382</v>
      </c>
      <c r="G328" s="188"/>
      <c r="H328" s="188"/>
      <c r="I328" s="188"/>
      <c r="J328" s="188" t="s">
        <v>950</v>
      </c>
      <c r="K328" s="188"/>
      <c r="L328" s="188"/>
      <c r="M328" s="188"/>
      <c r="N328" s="188"/>
      <c r="O328" s="188"/>
      <c r="P328" s="188"/>
      <c r="Q328" s="188"/>
      <c r="R328" s="188"/>
      <c r="S328" s="188"/>
    </row>
    <row r="329" spans="1:19" ht="15.5">
      <c r="A329" s="191"/>
      <c r="B329" s="191"/>
      <c r="C329" s="191"/>
      <c r="D329" s="191"/>
      <c r="E329" s="188"/>
      <c r="F329" s="200" t="s">
        <v>1383</v>
      </c>
      <c r="G329" s="188"/>
      <c r="H329" s="188"/>
      <c r="I329" s="188"/>
      <c r="J329" s="188" t="s">
        <v>952</v>
      </c>
      <c r="K329" s="188"/>
      <c r="L329" s="188"/>
      <c r="M329" s="188"/>
      <c r="N329" s="188"/>
      <c r="O329" s="188"/>
      <c r="P329" s="188"/>
      <c r="Q329" s="188"/>
      <c r="R329" s="188"/>
      <c r="S329" s="188"/>
    </row>
    <row r="330" spans="1:19" ht="15.5">
      <c r="A330" s="191"/>
      <c r="B330" s="191"/>
      <c r="C330" s="191"/>
      <c r="D330" s="191"/>
      <c r="E330" s="188"/>
      <c r="F330" s="200" t="s">
        <v>1384</v>
      </c>
      <c r="G330" s="188"/>
      <c r="H330" s="188"/>
      <c r="I330" s="188"/>
      <c r="J330" s="188" t="s">
        <v>953</v>
      </c>
      <c r="K330" s="188"/>
      <c r="L330" s="188"/>
      <c r="M330" s="188"/>
      <c r="N330" s="188"/>
      <c r="O330" s="188"/>
      <c r="P330" s="188"/>
      <c r="Q330" s="188"/>
      <c r="R330" s="188"/>
      <c r="S330" s="188"/>
    </row>
    <row r="331" spans="1:19" ht="15.5">
      <c r="A331" s="191"/>
      <c r="B331" s="191"/>
      <c r="C331" s="191"/>
      <c r="D331" s="191"/>
      <c r="E331" s="188"/>
      <c r="F331" s="200" t="s">
        <v>1385</v>
      </c>
      <c r="G331" s="188"/>
      <c r="H331" s="188"/>
      <c r="I331" s="188"/>
      <c r="J331" s="188" t="s">
        <v>954</v>
      </c>
      <c r="K331" s="188"/>
      <c r="L331" s="188"/>
      <c r="M331" s="188"/>
      <c r="N331" s="188"/>
      <c r="O331" s="188"/>
      <c r="P331" s="188"/>
      <c r="Q331" s="188"/>
      <c r="R331" s="188"/>
      <c r="S331" s="188"/>
    </row>
    <row r="332" spans="1:19" ht="15.5">
      <c r="A332" s="191"/>
      <c r="B332" s="191"/>
      <c r="C332" s="191"/>
      <c r="D332" s="191"/>
      <c r="E332" s="188"/>
      <c r="F332" s="200" t="s">
        <v>1386</v>
      </c>
      <c r="G332" s="188"/>
      <c r="H332" s="188"/>
      <c r="I332" s="188"/>
      <c r="J332" s="188" t="s">
        <v>955</v>
      </c>
      <c r="K332" s="188"/>
      <c r="L332" s="188"/>
      <c r="M332" s="188"/>
      <c r="N332" s="188"/>
      <c r="O332" s="188"/>
      <c r="P332" s="188"/>
      <c r="Q332" s="188"/>
      <c r="R332" s="188"/>
      <c r="S332" s="188"/>
    </row>
    <row r="333" spans="1:19" ht="15.5">
      <c r="A333" s="191"/>
      <c r="B333" s="191"/>
      <c r="C333" s="191"/>
      <c r="D333" s="191"/>
      <c r="E333" s="188"/>
      <c r="F333" s="200" t="s">
        <v>1387</v>
      </c>
      <c r="G333" s="188"/>
      <c r="H333" s="188"/>
      <c r="I333" s="188"/>
      <c r="J333" s="188" t="s">
        <v>956</v>
      </c>
      <c r="K333" s="188"/>
      <c r="L333" s="188"/>
      <c r="M333" s="188"/>
      <c r="N333" s="188"/>
      <c r="O333" s="188"/>
      <c r="P333" s="188"/>
      <c r="Q333" s="188"/>
      <c r="R333" s="188"/>
      <c r="S333" s="188"/>
    </row>
    <row r="334" spans="1:19" ht="15.5">
      <c r="A334" s="191"/>
      <c r="B334" s="191"/>
      <c r="C334" s="191"/>
      <c r="D334" s="191"/>
      <c r="E334" s="188"/>
      <c r="F334" s="200" t="s">
        <v>1388</v>
      </c>
      <c r="G334" s="188"/>
      <c r="H334" s="188"/>
      <c r="I334" s="188"/>
      <c r="J334" s="188" t="s">
        <v>957</v>
      </c>
      <c r="K334" s="188"/>
      <c r="L334" s="188"/>
      <c r="M334" s="188"/>
      <c r="N334" s="188"/>
      <c r="O334" s="188"/>
      <c r="P334" s="188"/>
      <c r="Q334" s="188"/>
      <c r="R334" s="188"/>
      <c r="S334" s="188"/>
    </row>
    <row r="335" spans="1:19" ht="15.5">
      <c r="A335" s="191"/>
      <c r="B335" s="191"/>
      <c r="C335" s="191"/>
      <c r="D335" s="191"/>
      <c r="E335" s="188"/>
      <c r="F335" s="200" t="s">
        <v>1389</v>
      </c>
      <c r="G335" s="188"/>
      <c r="H335" s="188"/>
      <c r="I335" s="188"/>
      <c r="J335" s="188" t="s">
        <v>958</v>
      </c>
      <c r="K335" s="188"/>
      <c r="L335" s="188"/>
      <c r="M335" s="188"/>
      <c r="N335" s="188"/>
      <c r="O335" s="188"/>
      <c r="P335" s="188"/>
      <c r="Q335" s="188"/>
      <c r="R335" s="188"/>
      <c r="S335" s="188"/>
    </row>
    <row r="336" spans="1:19" ht="15.5">
      <c r="A336" s="191"/>
      <c r="B336" s="191"/>
      <c r="C336" s="191"/>
      <c r="D336" s="191"/>
      <c r="E336" s="188"/>
      <c r="F336" s="200" t="s">
        <v>1390</v>
      </c>
      <c r="G336" s="188"/>
      <c r="H336" s="188"/>
      <c r="I336" s="188"/>
      <c r="J336" s="188" t="s">
        <v>959</v>
      </c>
      <c r="K336" s="188"/>
      <c r="L336" s="188"/>
      <c r="M336" s="188"/>
      <c r="N336" s="188"/>
      <c r="O336" s="188"/>
      <c r="P336" s="188"/>
      <c r="Q336" s="188"/>
      <c r="R336" s="188"/>
      <c r="S336" s="188"/>
    </row>
    <row r="337" spans="1:19" ht="15.5">
      <c r="A337" s="191"/>
      <c r="B337" s="191"/>
      <c r="C337" s="191"/>
      <c r="D337" s="191"/>
      <c r="E337" s="188"/>
      <c r="F337" s="200" t="s">
        <v>1391</v>
      </c>
      <c r="G337" s="188"/>
      <c r="H337" s="188"/>
      <c r="I337" s="188"/>
      <c r="J337" s="188" t="s">
        <v>960</v>
      </c>
      <c r="K337" s="188"/>
      <c r="L337" s="188"/>
      <c r="M337" s="188"/>
      <c r="N337" s="188"/>
      <c r="O337" s="188"/>
      <c r="P337" s="188"/>
      <c r="Q337" s="188"/>
      <c r="R337" s="188"/>
      <c r="S337" s="188"/>
    </row>
    <row r="338" spans="1:19" ht="15.5">
      <c r="A338" s="191"/>
      <c r="B338" s="191"/>
      <c r="C338" s="191"/>
      <c r="D338" s="191"/>
      <c r="E338" s="188"/>
      <c r="F338" s="200" t="s">
        <v>1392</v>
      </c>
      <c r="G338" s="188"/>
      <c r="H338" s="188"/>
      <c r="I338" s="188"/>
      <c r="J338" s="188" t="s">
        <v>961</v>
      </c>
      <c r="K338" s="188"/>
      <c r="L338" s="188"/>
      <c r="M338" s="188"/>
      <c r="N338" s="188"/>
      <c r="O338" s="188"/>
      <c r="P338" s="188"/>
      <c r="Q338" s="188"/>
      <c r="R338" s="188"/>
      <c r="S338" s="188"/>
    </row>
    <row r="339" spans="1:19" ht="15.5">
      <c r="A339" s="191"/>
      <c r="B339" s="191"/>
      <c r="C339" s="191"/>
      <c r="D339" s="191"/>
      <c r="E339" s="188"/>
      <c r="F339" s="200" t="s">
        <v>1393</v>
      </c>
      <c r="G339" s="188"/>
      <c r="H339" s="188"/>
      <c r="I339" s="188"/>
      <c r="J339" s="188" t="s">
        <v>962</v>
      </c>
      <c r="K339" s="188"/>
      <c r="L339" s="188"/>
      <c r="M339" s="188"/>
      <c r="N339" s="188"/>
      <c r="O339" s="188"/>
      <c r="P339" s="188"/>
      <c r="Q339" s="188"/>
      <c r="R339" s="188"/>
      <c r="S339" s="188"/>
    </row>
    <row r="340" spans="1:19" ht="15.5">
      <c r="A340" s="191"/>
      <c r="B340" s="191"/>
      <c r="C340" s="191"/>
      <c r="D340" s="191"/>
      <c r="E340" s="188"/>
      <c r="F340" s="200" t="s">
        <v>1394</v>
      </c>
      <c r="G340" s="188"/>
      <c r="H340" s="188"/>
      <c r="I340" s="188"/>
      <c r="J340" s="188" t="s">
        <v>963</v>
      </c>
      <c r="K340" s="188"/>
      <c r="L340" s="188"/>
      <c r="M340" s="188"/>
      <c r="N340" s="188"/>
      <c r="O340" s="188"/>
      <c r="P340" s="188"/>
      <c r="Q340" s="188"/>
      <c r="R340" s="188"/>
      <c r="S340" s="188"/>
    </row>
    <row r="341" spans="1:19" ht="15.5">
      <c r="A341" s="191"/>
      <c r="B341" s="191"/>
      <c r="C341" s="191"/>
      <c r="D341" s="191"/>
      <c r="E341" s="188"/>
      <c r="F341" s="200" t="s">
        <v>1395</v>
      </c>
      <c r="G341" s="188"/>
      <c r="H341" s="188"/>
      <c r="I341" s="188"/>
      <c r="J341" s="188" t="s">
        <v>964</v>
      </c>
      <c r="K341" s="188"/>
      <c r="L341" s="188"/>
      <c r="M341" s="188"/>
      <c r="N341" s="188"/>
      <c r="O341" s="188"/>
      <c r="P341" s="188"/>
      <c r="Q341" s="188"/>
      <c r="R341" s="188"/>
      <c r="S341" s="188"/>
    </row>
    <row r="342" spans="1:19" ht="15.5">
      <c r="A342" s="191"/>
      <c r="B342" s="191"/>
      <c r="C342" s="191"/>
      <c r="D342" s="191"/>
      <c r="E342" s="188"/>
      <c r="F342" s="200" t="s">
        <v>1396</v>
      </c>
      <c r="G342" s="188"/>
      <c r="H342" s="188"/>
      <c r="I342" s="188"/>
      <c r="J342" s="188" t="s">
        <v>965</v>
      </c>
      <c r="K342" s="188"/>
      <c r="L342" s="188"/>
      <c r="M342" s="188"/>
      <c r="N342" s="188"/>
      <c r="O342" s="188"/>
      <c r="P342" s="188"/>
      <c r="Q342" s="188"/>
      <c r="R342" s="188"/>
      <c r="S342" s="188"/>
    </row>
    <row r="343" spans="1:19" ht="15.5">
      <c r="A343" s="191"/>
      <c r="B343" s="191"/>
      <c r="C343" s="191"/>
      <c r="D343" s="191"/>
      <c r="E343" s="188"/>
      <c r="F343" s="200" t="s">
        <v>1397</v>
      </c>
      <c r="G343" s="188"/>
      <c r="H343" s="188"/>
      <c r="I343" s="188"/>
      <c r="J343" s="188" t="s">
        <v>966</v>
      </c>
      <c r="K343" s="188"/>
      <c r="L343" s="188"/>
      <c r="M343" s="188"/>
      <c r="N343" s="188"/>
      <c r="O343" s="188"/>
      <c r="P343" s="188"/>
      <c r="Q343" s="188"/>
      <c r="R343" s="188"/>
      <c r="S343" s="188"/>
    </row>
    <row r="344" spans="1:19" ht="15.5">
      <c r="A344" s="191"/>
      <c r="B344" s="191"/>
      <c r="C344" s="191"/>
      <c r="D344" s="191"/>
      <c r="E344" s="188"/>
      <c r="F344" s="200" t="s">
        <v>1398</v>
      </c>
      <c r="G344" s="188"/>
      <c r="H344" s="188"/>
      <c r="I344" s="188"/>
      <c r="J344" s="188" t="s">
        <v>967</v>
      </c>
      <c r="K344" s="188"/>
      <c r="L344" s="188"/>
      <c r="M344" s="188"/>
      <c r="N344" s="188"/>
      <c r="O344" s="188"/>
      <c r="P344" s="188"/>
      <c r="Q344" s="188"/>
      <c r="R344" s="188"/>
      <c r="S344" s="188"/>
    </row>
    <row r="345" spans="1:19" ht="15.5">
      <c r="A345" s="191"/>
      <c r="B345" s="191"/>
      <c r="C345" s="191"/>
      <c r="D345" s="191"/>
      <c r="E345" s="188"/>
      <c r="F345" s="200" t="s">
        <v>1399</v>
      </c>
      <c r="G345" s="188"/>
      <c r="H345" s="188"/>
      <c r="I345" s="188"/>
      <c r="J345" s="188" t="s">
        <v>968</v>
      </c>
      <c r="K345" s="188"/>
      <c r="L345" s="188"/>
      <c r="M345" s="188"/>
      <c r="N345" s="188"/>
      <c r="O345" s="188"/>
      <c r="P345" s="188"/>
      <c r="Q345" s="188"/>
      <c r="R345" s="188"/>
      <c r="S345" s="188"/>
    </row>
    <row r="346" spans="1:19" ht="15.5">
      <c r="A346" s="191"/>
      <c r="B346" s="191"/>
      <c r="C346" s="191"/>
      <c r="D346" s="191"/>
      <c r="E346" s="188"/>
      <c r="F346" s="200" t="s">
        <v>1400</v>
      </c>
      <c r="G346" s="188"/>
      <c r="H346" s="188"/>
      <c r="I346" s="188"/>
      <c r="J346" s="188" t="s">
        <v>969</v>
      </c>
      <c r="K346" s="188"/>
      <c r="L346" s="188"/>
      <c r="M346" s="188"/>
      <c r="N346" s="188"/>
      <c r="O346" s="188"/>
      <c r="P346" s="188"/>
      <c r="Q346" s="188"/>
      <c r="R346" s="188"/>
      <c r="S346" s="188"/>
    </row>
    <row r="347" spans="1:19" ht="15.5">
      <c r="A347" s="191"/>
      <c r="B347" s="191"/>
      <c r="C347" s="191"/>
      <c r="D347" s="191"/>
      <c r="E347" s="188"/>
      <c r="F347" s="200" t="s">
        <v>1401</v>
      </c>
      <c r="G347" s="188"/>
      <c r="H347" s="188"/>
      <c r="I347" s="188"/>
      <c r="J347" s="188" t="s">
        <v>971</v>
      </c>
      <c r="K347" s="188"/>
      <c r="L347" s="188"/>
      <c r="M347" s="188"/>
      <c r="N347" s="188"/>
      <c r="O347" s="188"/>
      <c r="P347" s="188"/>
      <c r="Q347" s="188"/>
      <c r="R347" s="188"/>
      <c r="S347" s="188"/>
    </row>
    <row r="348" spans="1:19" ht="15.5">
      <c r="A348" s="191"/>
      <c r="B348" s="191"/>
      <c r="C348" s="191"/>
      <c r="D348" s="191"/>
      <c r="E348" s="188"/>
      <c r="F348" s="200" t="s">
        <v>1402</v>
      </c>
      <c r="G348" s="188"/>
      <c r="H348" s="188"/>
      <c r="I348" s="188"/>
      <c r="J348" s="188" t="s">
        <v>972</v>
      </c>
      <c r="K348" s="188"/>
      <c r="L348" s="188"/>
      <c r="M348" s="188"/>
      <c r="N348" s="188"/>
      <c r="O348" s="188"/>
      <c r="P348" s="188"/>
      <c r="Q348" s="188"/>
      <c r="R348" s="188"/>
      <c r="S348" s="188"/>
    </row>
    <row r="349" spans="1:19" ht="15.5">
      <c r="A349" s="191"/>
      <c r="B349" s="191"/>
      <c r="C349" s="191"/>
      <c r="D349" s="191"/>
      <c r="E349" s="188"/>
      <c r="F349" s="200" t="s">
        <v>1403</v>
      </c>
      <c r="G349" s="188"/>
      <c r="H349" s="188"/>
      <c r="I349" s="188"/>
      <c r="J349" s="188" t="s">
        <v>973</v>
      </c>
      <c r="K349" s="188"/>
      <c r="L349" s="188"/>
      <c r="M349" s="188"/>
      <c r="N349" s="188"/>
      <c r="O349" s="188"/>
      <c r="P349" s="188"/>
      <c r="Q349" s="188"/>
      <c r="R349" s="188"/>
      <c r="S349" s="188"/>
    </row>
    <row r="350" spans="1:19" ht="15.5">
      <c r="A350" s="191"/>
      <c r="B350" s="191"/>
      <c r="C350" s="191"/>
      <c r="D350" s="191"/>
      <c r="E350" s="188"/>
      <c r="F350" s="200" t="s">
        <v>1404</v>
      </c>
      <c r="G350" s="188"/>
      <c r="H350" s="188"/>
      <c r="I350" s="188"/>
      <c r="J350" s="188" t="s">
        <v>974</v>
      </c>
      <c r="K350" s="188"/>
      <c r="L350" s="188"/>
      <c r="M350" s="188"/>
      <c r="N350" s="188"/>
      <c r="O350" s="188"/>
      <c r="P350" s="188"/>
      <c r="Q350" s="188"/>
      <c r="R350" s="188"/>
      <c r="S350" s="188"/>
    </row>
    <row r="351" spans="1:19" ht="15.5">
      <c r="A351" s="191"/>
      <c r="B351" s="191"/>
      <c r="C351" s="191"/>
      <c r="D351" s="191"/>
      <c r="E351" s="188"/>
      <c r="F351" s="200" t="s">
        <v>1405</v>
      </c>
      <c r="G351" s="188"/>
      <c r="H351" s="188"/>
      <c r="I351" s="188"/>
      <c r="J351" s="188" t="s">
        <v>975</v>
      </c>
      <c r="K351" s="188"/>
      <c r="L351" s="188"/>
      <c r="M351" s="188"/>
      <c r="N351" s="188"/>
      <c r="O351" s="188"/>
      <c r="P351" s="188"/>
      <c r="Q351" s="188"/>
      <c r="R351" s="188"/>
      <c r="S351" s="188"/>
    </row>
    <row r="352" spans="1:19" ht="15.5">
      <c r="A352" s="191"/>
      <c r="B352" s="191"/>
      <c r="C352" s="191"/>
      <c r="D352" s="191"/>
      <c r="E352" s="188"/>
      <c r="F352" s="200" t="s">
        <v>1406</v>
      </c>
      <c r="G352" s="188"/>
      <c r="H352" s="188"/>
      <c r="I352" s="188"/>
      <c r="J352" s="188" t="s">
        <v>976</v>
      </c>
      <c r="K352" s="188"/>
      <c r="L352" s="188"/>
      <c r="M352" s="188"/>
      <c r="N352" s="188"/>
      <c r="O352" s="188"/>
      <c r="P352" s="188"/>
      <c r="Q352" s="188"/>
      <c r="R352" s="188"/>
      <c r="S352" s="188"/>
    </row>
    <row r="353" spans="1:19" ht="15.5">
      <c r="A353" s="191"/>
      <c r="B353" s="191"/>
      <c r="C353" s="191"/>
      <c r="D353" s="191"/>
      <c r="E353" s="188"/>
      <c r="F353" s="200" t="s">
        <v>1407</v>
      </c>
      <c r="G353" s="188"/>
      <c r="H353" s="188"/>
      <c r="I353" s="188"/>
      <c r="J353" s="188" t="s">
        <v>978</v>
      </c>
      <c r="K353" s="188"/>
      <c r="L353" s="188"/>
      <c r="M353" s="188"/>
      <c r="N353" s="188"/>
      <c r="O353" s="188"/>
      <c r="P353" s="188"/>
      <c r="Q353" s="188"/>
      <c r="R353" s="188"/>
      <c r="S353" s="188"/>
    </row>
    <row r="354" spans="1:19" ht="15.5">
      <c r="A354" s="191"/>
      <c r="B354" s="191"/>
      <c r="C354" s="191"/>
      <c r="D354" s="191"/>
      <c r="E354" s="188"/>
      <c r="F354" s="200" t="s">
        <v>1408</v>
      </c>
      <c r="G354" s="188"/>
      <c r="H354" s="188"/>
      <c r="I354" s="188"/>
      <c r="J354" s="188" t="s">
        <v>979</v>
      </c>
      <c r="K354" s="188"/>
      <c r="L354" s="188"/>
      <c r="M354" s="188"/>
      <c r="N354" s="188"/>
      <c r="O354" s="188"/>
      <c r="P354" s="188"/>
      <c r="Q354" s="188"/>
      <c r="R354" s="188"/>
      <c r="S354" s="188"/>
    </row>
    <row r="355" spans="1:19" ht="15.5">
      <c r="A355" s="191"/>
      <c r="B355" s="191"/>
      <c r="C355" s="191"/>
      <c r="D355" s="191"/>
      <c r="E355" s="188"/>
      <c r="F355" s="200" t="s">
        <v>1409</v>
      </c>
      <c r="G355" s="188"/>
      <c r="H355" s="188"/>
      <c r="I355" s="188"/>
      <c r="J355" s="188" t="s">
        <v>980</v>
      </c>
      <c r="K355" s="188"/>
      <c r="L355" s="188"/>
      <c r="M355" s="188"/>
      <c r="N355" s="188"/>
      <c r="O355" s="188"/>
      <c r="P355" s="188"/>
      <c r="Q355" s="188"/>
      <c r="R355" s="188"/>
      <c r="S355" s="188"/>
    </row>
    <row r="356" spans="1:19" ht="15.5">
      <c r="A356" s="191"/>
      <c r="B356" s="191"/>
      <c r="C356" s="191"/>
      <c r="D356" s="191"/>
      <c r="E356" s="188"/>
      <c r="F356" s="200" t="s">
        <v>1410</v>
      </c>
      <c r="G356" s="188"/>
      <c r="H356" s="188"/>
      <c r="I356" s="188"/>
      <c r="J356" s="188" t="s">
        <v>981</v>
      </c>
      <c r="K356" s="188"/>
      <c r="L356" s="188"/>
      <c r="M356" s="188"/>
      <c r="N356" s="188"/>
      <c r="O356" s="188"/>
      <c r="P356" s="188"/>
      <c r="Q356" s="188"/>
      <c r="R356" s="188"/>
      <c r="S356" s="188"/>
    </row>
    <row r="357" spans="1:19" ht="15.5">
      <c r="A357" s="191"/>
      <c r="B357" s="191"/>
      <c r="C357" s="191"/>
      <c r="D357" s="191"/>
      <c r="E357" s="188"/>
      <c r="F357" s="200" t="s">
        <v>1411</v>
      </c>
      <c r="G357" s="188"/>
      <c r="H357" s="188"/>
      <c r="I357" s="188"/>
      <c r="J357" s="188" t="s">
        <v>982</v>
      </c>
      <c r="K357" s="188"/>
      <c r="L357" s="188"/>
      <c r="M357" s="188"/>
      <c r="N357" s="188"/>
      <c r="O357" s="188"/>
      <c r="P357" s="188"/>
      <c r="Q357" s="188"/>
      <c r="R357" s="188"/>
      <c r="S357" s="188"/>
    </row>
    <row r="358" spans="1:19" ht="15.5">
      <c r="A358" s="191"/>
      <c r="B358" s="191"/>
      <c r="C358" s="191"/>
      <c r="D358" s="191"/>
      <c r="E358" s="188"/>
      <c r="F358" s="200" t="s">
        <v>1412</v>
      </c>
      <c r="G358" s="188"/>
      <c r="H358" s="188"/>
      <c r="I358" s="188"/>
      <c r="J358" s="188" t="s">
        <v>984</v>
      </c>
      <c r="K358" s="188"/>
      <c r="L358" s="188"/>
      <c r="M358" s="188"/>
      <c r="N358" s="188"/>
      <c r="O358" s="188"/>
      <c r="P358" s="188"/>
      <c r="Q358" s="188"/>
      <c r="R358" s="188"/>
      <c r="S358" s="188"/>
    </row>
    <row r="359" spans="1:19" ht="15.5">
      <c r="A359" s="191"/>
      <c r="B359" s="191"/>
      <c r="C359" s="191"/>
      <c r="D359" s="191"/>
      <c r="E359" s="188"/>
      <c r="F359" s="200" t="s">
        <v>1413</v>
      </c>
      <c r="G359" s="188"/>
      <c r="H359" s="188"/>
      <c r="I359" s="188"/>
      <c r="J359" s="188" t="s">
        <v>985</v>
      </c>
      <c r="K359" s="188"/>
      <c r="L359" s="188"/>
      <c r="M359" s="188"/>
      <c r="N359" s="188"/>
      <c r="O359" s="188"/>
      <c r="P359" s="188"/>
      <c r="Q359" s="188"/>
      <c r="R359" s="188"/>
      <c r="S359" s="188"/>
    </row>
    <row r="360" spans="1:19" ht="15.5">
      <c r="A360" s="191"/>
      <c r="B360" s="191"/>
      <c r="C360" s="191"/>
      <c r="D360" s="191"/>
      <c r="E360" s="188"/>
      <c r="F360" s="200" t="s">
        <v>1414</v>
      </c>
      <c r="G360" s="188"/>
      <c r="H360" s="188"/>
      <c r="I360" s="188"/>
      <c r="J360" s="188" t="s">
        <v>986</v>
      </c>
      <c r="K360" s="188"/>
      <c r="L360" s="188"/>
      <c r="M360" s="188"/>
      <c r="N360" s="188"/>
      <c r="O360" s="188"/>
      <c r="P360" s="188"/>
      <c r="Q360" s="188"/>
      <c r="R360" s="188"/>
      <c r="S360" s="188"/>
    </row>
    <row r="361" spans="1:19" ht="15.5">
      <c r="A361" s="191"/>
      <c r="B361" s="191"/>
      <c r="C361" s="191"/>
      <c r="D361" s="191"/>
      <c r="E361" s="188"/>
      <c r="F361" s="200" t="s">
        <v>1415</v>
      </c>
      <c r="G361" s="188"/>
      <c r="H361" s="188"/>
      <c r="I361" s="188"/>
      <c r="J361" s="188" t="s">
        <v>987</v>
      </c>
      <c r="K361" s="188"/>
      <c r="L361" s="188"/>
      <c r="M361" s="188"/>
      <c r="N361" s="188"/>
      <c r="O361" s="188"/>
      <c r="P361" s="188"/>
      <c r="Q361" s="188"/>
      <c r="R361" s="188"/>
      <c r="S361" s="188"/>
    </row>
    <row r="362" spans="1:19" ht="15.5">
      <c r="A362" s="191"/>
      <c r="B362" s="191"/>
      <c r="C362" s="191"/>
      <c r="D362" s="191"/>
      <c r="E362" s="188"/>
      <c r="F362" s="200" t="s">
        <v>1416</v>
      </c>
      <c r="G362" s="188"/>
      <c r="H362" s="188"/>
      <c r="I362" s="188"/>
      <c r="J362" s="188" t="s">
        <v>988</v>
      </c>
      <c r="K362" s="188"/>
      <c r="L362" s="188"/>
      <c r="M362" s="188"/>
      <c r="N362" s="188"/>
      <c r="O362" s="188"/>
      <c r="P362" s="188"/>
      <c r="Q362" s="188"/>
      <c r="R362" s="188"/>
      <c r="S362" s="188"/>
    </row>
    <row r="363" spans="1:19" ht="15.5">
      <c r="A363" s="191"/>
      <c r="B363" s="191"/>
      <c r="C363" s="191"/>
      <c r="D363" s="191"/>
      <c r="E363" s="188"/>
      <c r="F363" s="200" t="s">
        <v>1417</v>
      </c>
      <c r="G363" s="188"/>
      <c r="H363" s="188"/>
      <c r="I363" s="188"/>
      <c r="J363" s="188" t="s">
        <v>989</v>
      </c>
      <c r="K363" s="188"/>
      <c r="L363" s="188"/>
      <c r="M363" s="188"/>
      <c r="N363" s="188"/>
      <c r="O363" s="188"/>
      <c r="P363" s="188"/>
      <c r="Q363" s="188"/>
      <c r="R363" s="188"/>
      <c r="S363" s="188"/>
    </row>
    <row r="364" spans="1:19" ht="15.5">
      <c r="A364" s="191"/>
      <c r="B364" s="191"/>
      <c r="C364" s="191"/>
      <c r="D364" s="191"/>
      <c r="E364" s="188"/>
      <c r="F364" s="200" t="s">
        <v>1418</v>
      </c>
      <c r="G364" s="188"/>
      <c r="H364" s="188"/>
      <c r="I364" s="188"/>
      <c r="J364" s="188" t="s">
        <v>990</v>
      </c>
      <c r="K364" s="188"/>
      <c r="L364" s="188"/>
      <c r="M364" s="188"/>
      <c r="N364" s="188"/>
      <c r="O364" s="188"/>
      <c r="P364" s="188"/>
      <c r="Q364" s="188"/>
      <c r="R364" s="188"/>
      <c r="S364" s="188"/>
    </row>
    <row r="365" spans="1:19" ht="15.5">
      <c r="A365" s="191"/>
      <c r="B365" s="191"/>
      <c r="C365" s="191"/>
      <c r="D365" s="191"/>
      <c r="E365" s="188"/>
      <c r="F365" s="200" t="s">
        <v>1419</v>
      </c>
      <c r="G365" s="188"/>
      <c r="H365" s="188"/>
      <c r="I365" s="188"/>
      <c r="J365" s="188" t="s">
        <v>991</v>
      </c>
      <c r="K365" s="188"/>
      <c r="L365" s="188"/>
      <c r="M365" s="188"/>
      <c r="N365" s="188"/>
      <c r="O365" s="188"/>
      <c r="P365" s="188"/>
      <c r="Q365" s="188"/>
      <c r="R365" s="188"/>
      <c r="S365" s="188"/>
    </row>
    <row r="366" spans="1:19" ht="15.5">
      <c r="A366" s="191"/>
      <c r="B366" s="191"/>
      <c r="C366" s="191"/>
      <c r="D366" s="191"/>
      <c r="E366" s="188"/>
      <c r="F366" s="200" t="s">
        <v>1420</v>
      </c>
      <c r="G366" s="188"/>
      <c r="H366" s="188"/>
      <c r="I366" s="188"/>
      <c r="J366" s="188" t="s">
        <v>992</v>
      </c>
      <c r="K366" s="188"/>
      <c r="L366" s="188"/>
      <c r="M366" s="188"/>
      <c r="N366" s="188"/>
      <c r="O366" s="188"/>
      <c r="P366" s="188"/>
      <c r="Q366" s="188"/>
      <c r="R366" s="188"/>
      <c r="S366" s="188"/>
    </row>
    <row r="367" spans="1:19" ht="15.5">
      <c r="A367" s="191"/>
      <c r="B367" s="191"/>
      <c r="C367" s="191"/>
      <c r="D367" s="191"/>
      <c r="E367" s="188"/>
      <c r="F367" s="200" t="s">
        <v>1421</v>
      </c>
      <c r="G367" s="188"/>
      <c r="H367" s="188"/>
      <c r="I367" s="188"/>
      <c r="J367" s="188" t="s">
        <v>993</v>
      </c>
      <c r="K367" s="188"/>
      <c r="L367" s="188"/>
      <c r="M367" s="188"/>
      <c r="N367" s="188"/>
      <c r="O367" s="188"/>
      <c r="P367" s="188"/>
      <c r="Q367" s="188"/>
      <c r="R367" s="188"/>
      <c r="S367" s="188"/>
    </row>
    <row r="368" spans="1:19" ht="15.5">
      <c r="A368" s="191"/>
      <c r="B368" s="191"/>
      <c r="C368" s="191"/>
      <c r="D368" s="191"/>
      <c r="E368" s="188"/>
      <c r="F368" s="200" t="s">
        <v>1422</v>
      </c>
      <c r="G368" s="188"/>
      <c r="H368" s="188"/>
      <c r="I368" s="188"/>
      <c r="J368" s="188" t="s">
        <v>994</v>
      </c>
      <c r="K368" s="188"/>
      <c r="L368" s="188"/>
      <c r="M368" s="188"/>
      <c r="N368" s="188"/>
      <c r="O368" s="188"/>
      <c r="P368" s="188"/>
      <c r="Q368" s="188"/>
      <c r="R368" s="188"/>
      <c r="S368" s="188"/>
    </row>
    <row r="369" spans="1:19" ht="15.5">
      <c r="A369" s="191"/>
      <c r="B369" s="191"/>
      <c r="C369" s="191"/>
      <c r="D369" s="191"/>
      <c r="E369" s="188"/>
      <c r="F369" s="200" t="s">
        <v>1423</v>
      </c>
      <c r="G369" s="188"/>
      <c r="H369" s="188"/>
      <c r="I369" s="188"/>
      <c r="J369" s="188" t="s">
        <v>995</v>
      </c>
      <c r="K369" s="188"/>
      <c r="L369" s="188"/>
      <c r="M369" s="188"/>
      <c r="N369" s="188"/>
      <c r="O369" s="188"/>
      <c r="P369" s="188"/>
      <c r="Q369" s="188"/>
      <c r="R369" s="188"/>
      <c r="S369" s="188"/>
    </row>
    <row r="370" spans="1:19" ht="15.5">
      <c r="A370" s="191"/>
      <c r="B370" s="191"/>
      <c r="C370" s="191"/>
      <c r="D370" s="191"/>
      <c r="E370" s="188"/>
      <c r="F370" s="200" t="s">
        <v>1424</v>
      </c>
      <c r="G370" s="188"/>
      <c r="H370" s="188"/>
      <c r="I370" s="188"/>
      <c r="J370" s="188" t="s">
        <v>996</v>
      </c>
      <c r="K370" s="188"/>
      <c r="L370" s="188"/>
      <c r="M370" s="188"/>
      <c r="N370" s="188"/>
      <c r="O370" s="188"/>
      <c r="P370" s="188"/>
      <c r="Q370" s="188"/>
      <c r="R370" s="188"/>
      <c r="S370" s="188"/>
    </row>
    <row r="371" spans="1:19" ht="15.5">
      <c r="A371" s="191"/>
      <c r="B371" s="191"/>
      <c r="C371" s="191"/>
      <c r="D371" s="191"/>
      <c r="E371" s="188"/>
      <c r="F371" s="200" t="s">
        <v>1425</v>
      </c>
      <c r="G371" s="188"/>
      <c r="H371" s="188"/>
      <c r="I371" s="188"/>
      <c r="J371" s="188" t="s">
        <v>997</v>
      </c>
      <c r="K371" s="188"/>
      <c r="L371" s="188"/>
      <c r="M371" s="188"/>
      <c r="N371" s="188"/>
      <c r="O371" s="188"/>
      <c r="P371" s="188"/>
      <c r="Q371" s="188"/>
      <c r="R371" s="188"/>
      <c r="S371" s="188"/>
    </row>
    <row r="372" spans="1:19" ht="15.5">
      <c r="A372" s="191"/>
      <c r="B372" s="191"/>
      <c r="C372" s="191"/>
      <c r="D372" s="191"/>
      <c r="E372" s="188"/>
      <c r="F372" s="200" t="s">
        <v>1426</v>
      </c>
      <c r="G372" s="188"/>
      <c r="H372" s="188"/>
      <c r="I372" s="188"/>
      <c r="J372" s="188" t="s">
        <v>998</v>
      </c>
      <c r="K372" s="188"/>
      <c r="L372" s="188"/>
      <c r="M372" s="188"/>
      <c r="N372" s="188"/>
      <c r="O372" s="188"/>
      <c r="P372" s="188"/>
      <c r="Q372" s="188"/>
      <c r="R372" s="188"/>
      <c r="S372" s="188"/>
    </row>
    <row r="373" spans="1:19" ht="15.5">
      <c r="A373" s="191"/>
      <c r="B373" s="191"/>
      <c r="C373" s="191"/>
      <c r="D373" s="191"/>
      <c r="E373" s="188"/>
      <c r="F373" s="200" t="s">
        <v>1427</v>
      </c>
      <c r="G373" s="188"/>
      <c r="H373" s="188"/>
      <c r="I373" s="188"/>
      <c r="J373" s="188" t="s">
        <v>999</v>
      </c>
      <c r="K373" s="188"/>
      <c r="L373" s="188"/>
      <c r="M373" s="188"/>
      <c r="N373" s="188"/>
      <c r="O373" s="188"/>
      <c r="P373" s="188"/>
      <c r="Q373" s="188"/>
      <c r="R373" s="188"/>
      <c r="S373" s="188"/>
    </row>
    <row r="374" spans="1:19" ht="15.5">
      <c r="A374" s="191"/>
      <c r="B374" s="191"/>
      <c r="C374" s="191"/>
      <c r="D374" s="191"/>
      <c r="E374" s="188"/>
      <c r="F374" s="200" t="s">
        <v>1428</v>
      </c>
      <c r="G374" s="188"/>
      <c r="H374" s="188"/>
      <c r="I374" s="188"/>
      <c r="J374" s="188" t="s">
        <v>1000</v>
      </c>
      <c r="K374" s="188"/>
      <c r="L374" s="188"/>
      <c r="M374" s="188"/>
      <c r="N374" s="188"/>
      <c r="O374" s="188"/>
      <c r="P374" s="188"/>
      <c r="Q374" s="188"/>
      <c r="R374" s="188"/>
      <c r="S374" s="188"/>
    </row>
    <row r="375" spans="1:19" ht="15.5">
      <c r="A375" s="191"/>
      <c r="B375" s="191"/>
      <c r="C375" s="191"/>
      <c r="D375" s="191"/>
      <c r="E375" s="188"/>
      <c r="F375" s="200" t="s">
        <v>1429</v>
      </c>
      <c r="G375" s="188"/>
      <c r="H375" s="188"/>
      <c r="I375" s="188"/>
      <c r="J375" s="188" t="s">
        <v>1001</v>
      </c>
      <c r="K375" s="188"/>
      <c r="L375" s="188"/>
      <c r="M375" s="188"/>
      <c r="N375" s="188"/>
      <c r="O375" s="188"/>
      <c r="P375" s="188"/>
      <c r="Q375" s="188"/>
      <c r="R375" s="188"/>
      <c r="S375" s="188"/>
    </row>
    <row r="376" spans="1:19" ht="15.5">
      <c r="A376" s="191"/>
      <c r="B376" s="191"/>
      <c r="C376" s="191"/>
      <c r="D376" s="191"/>
      <c r="E376" s="188"/>
      <c r="F376" s="200" t="s">
        <v>1430</v>
      </c>
      <c r="G376" s="188"/>
      <c r="H376" s="188"/>
      <c r="I376" s="188"/>
      <c r="J376" s="188" t="s">
        <v>1002</v>
      </c>
      <c r="K376" s="188"/>
      <c r="L376" s="188"/>
      <c r="M376" s="188"/>
      <c r="N376" s="188"/>
      <c r="O376" s="188"/>
      <c r="P376" s="188"/>
      <c r="Q376" s="188"/>
      <c r="R376" s="188"/>
      <c r="S376" s="188"/>
    </row>
    <row r="377" spans="1:19" ht="15.5">
      <c r="A377" s="191"/>
      <c r="B377" s="191"/>
      <c r="C377" s="191"/>
      <c r="D377" s="191"/>
      <c r="E377" s="188"/>
      <c r="F377" s="200" t="s">
        <v>1431</v>
      </c>
      <c r="G377" s="188"/>
      <c r="H377" s="188"/>
      <c r="I377" s="188"/>
      <c r="J377" s="188" t="s">
        <v>1004</v>
      </c>
      <c r="K377" s="188"/>
      <c r="L377" s="188"/>
      <c r="M377" s="188"/>
      <c r="N377" s="188"/>
      <c r="O377" s="188"/>
      <c r="P377" s="188"/>
      <c r="Q377" s="188"/>
      <c r="R377" s="188"/>
      <c r="S377" s="188"/>
    </row>
    <row r="378" spans="1:19" ht="15.5">
      <c r="A378" s="191"/>
      <c r="B378" s="191"/>
      <c r="C378" s="191"/>
      <c r="D378" s="191"/>
      <c r="E378" s="188"/>
      <c r="F378" s="200" t="s">
        <v>1432</v>
      </c>
      <c r="G378" s="188"/>
      <c r="H378" s="188"/>
      <c r="I378" s="188"/>
      <c r="J378" s="188" t="s">
        <v>1005</v>
      </c>
      <c r="K378" s="188"/>
      <c r="L378" s="188"/>
      <c r="M378" s="188"/>
      <c r="N378" s="188"/>
      <c r="O378" s="188"/>
      <c r="P378" s="188"/>
      <c r="Q378" s="188"/>
      <c r="R378" s="188"/>
      <c r="S378" s="188"/>
    </row>
    <row r="379" spans="1:19" ht="15.5">
      <c r="A379" s="191"/>
      <c r="B379" s="191"/>
      <c r="C379" s="191"/>
      <c r="D379" s="191"/>
      <c r="E379" s="188"/>
      <c r="F379" s="200" t="s">
        <v>1433</v>
      </c>
      <c r="G379" s="188"/>
      <c r="H379" s="188"/>
      <c r="I379" s="188"/>
      <c r="J379" s="188" t="s">
        <v>1006</v>
      </c>
      <c r="K379" s="188"/>
      <c r="L379" s="188"/>
      <c r="M379" s="188"/>
      <c r="N379" s="188"/>
      <c r="O379" s="188"/>
      <c r="P379" s="188"/>
      <c r="Q379" s="188"/>
      <c r="R379" s="188"/>
      <c r="S379" s="188"/>
    </row>
    <row r="380" spans="1:19" ht="15.5">
      <c r="A380" s="191"/>
      <c r="B380" s="191"/>
      <c r="C380" s="191"/>
      <c r="D380" s="191"/>
      <c r="E380" s="188"/>
      <c r="F380" s="200" t="s">
        <v>1434</v>
      </c>
      <c r="G380" s="188"/>
      <c r="H380" s="188"/>
      <c r="I380" s="188"/>
      <c r="J380" s="188" t="s">
        <v>1007</v>
      </c>
      <c r="K380" s="188"/>
      <c r="L380" s="188"/>
      <c r="M380" s="188"/>
      <c r="N380" s="188"/>
      <c r="O380" s="188"/>
      <c r="P380" s="188"/>
      <c r="Q380" s="188"/>
      <c r="R380" s="188"/>
      <c r="S380" s="188"/>
    </row>
    <row r="381" spans="1:19" ht="15.5">
      <c r="A381" s="191"/>
      <c r="B381" s="191"/>
      <c r="C381" s="191"/>
      <c r="D381" s="191"/>
      <c r="E381" s="188"/>
      <c r="F381" s="200" t="s">
        <v>1435</v>
      </c>
      <c r="G381" s="188"/>
      <c r="H381" s="188"/>
      <c r="I381" s="188"/>
      <c r="J381" s="188" t="s">
        <v>1008</v>
      </c>
      <c r="K381" s="188"/>
      <c r="L381" s="188"/>
      <c r="M381" s="188"/>
      <c r="N381" s="188"/>
      <c r="O381" s="188"/>
      <c r="P381" s="188"/>
      <c r="Q381" s="188"/>
      <c r="R381" s="188"/>
      <c r="S381" s="188"/>
    </row>
    <row r="382" spans="1:19" ht="15.5">
      <c r="A382" s="191"/>
      <c r="B382" s="191"/>
      <c r="C382" s="191"/>
      <c r="D382" s="191"/>
      <c r="E382" s="188"/>
      <c r="F382" s="200" t="s">
        <v>1436</v>
      </c>
      <c r="G382" s="188"/>
      <c r="H382" s="188"/>
      <c r="I382" s="188"/>
      <c r="J382" s="188" t="s">
        <v>1009</v>
      </c>
      <c r="K382" s="188"/>
      <c r="L382" s="188"/>
      <c r="M382" s="188"/>
      <c r="N382" s="188"/>
      <c r="O382" s="188"/>
      <c r="P382" s="188"/>
      <c r="Q382" s="188"/>
      <c r="R382" s="188"/>
      <c r="S382" s="188"/>
    </row>
    <row r="383" spans="1:19" ht="15.5">
      <c r="A383" s="191"/>
      <c r="B383" s="191"/>
      <c r="C383" s="191"/>
      <c r="D383" s="191"/>
      <c r="E383" s="188"/>
      <c r="F383" s="200" t="s">
        <v>1437</v>
      </c>
      <c r="G383" s="188"/>
      <c r="H383" s="188"/>
      <c r="I383" s="188"/>
      <c r="J383" s="188" t="s">
        <v>1010</v>
      </c>
      <c r="K383" s="188"/>
      <c r="L383" s="188"/>
      <c r="M383" s="188"/>
      <c r="N383" s="188"/>
      <c r="O383" s="188"/>
      <c r="P383" s="188"/>
      <c r="Q383" s="188"/>
      <c r="R383" s="188"/>
      <c r="S383" s="188"/>
    </row>
    <row r="384" spans="1:19">
      <c r="J384" s="188" t="s">
        <v>1011</v>
      </c>
      <c r="K384" s="188"/>
      <c r="L384" s="188"/>
      <c r="M384" s="188"/>
    </row>
    <row r="385" spans="10:13">
      <c r="J385" s="188" t="s">
        <v>1012</v>
      </c>
      <c r="K385" s="188"/>
      <c r="L385" s="188"/>
      <c r="M385" s="188"/>
    </row>
    <row r="386" spans="10:13">
      <c r="J386" s="188" t="s">
        <v>1013</v>
      </c>
      <c r="K386" s="188"/>
      <c r="L386" s="188"/>
      <c r="M386" s="188"/>
    </row>
    <row r="387" spans="10:13">
      <c r="J387" s="188" t="s">
        <v>1015</v>
      </c>
      <c r="K387" s="188"/>
      <c r="L387" s="188"/>
      <c r="M387" s="188"/>
    </row>
    <row r="388" spans="10:13">
      <c r="J388" s="188" t="s">
        <v>1017</v>
      </c>
      <c r="K388" s="188"/>
      <c r="L388" s="188"/>
      <c r="M388" s="188"/>
    </row>
    <row r="389" spans="10:13">
      <c r="J389" s="188" t="s">
        <v>1018</v>
      </c>
      <c r="K389" s="188"/>
      <c r="L389" s="188"/>
      <c r="M389" s="188"/>
    </row>
    <row r="390" spans="10:13">
      <c r="J390" s="188" t="s">
        <v>1019</v>
      </c>
      <c r="K390" s="188"/>
      <c r="L390" s="188"/>
      <c r="M390" s="188"/>
    </row>
    <row r="391" spans="10:13">
      <c r="J391" s="188" t="s">
        <v>1020</v>
      </c>
      <c r="K391" s="188"/>
      <c r="L391" s="188"/>
      <c r="M391" s="188"/>
    </row>
    <row r="392" spans="10:13">
      <c r="J392" s="188" t="s">
        <v>1021</v>
      </c>
      <c r="K392" s="188"/>
      <c r="L392" s="188"/>
      <c r="M392" s="188"/>
    </row>
    <row r="393" spans="10:13">
      <c r="J393" s="188" t="s">
        <v>1022</v>
      </c>
      <c r="K393" s="188"/>
      <c r="L393" s="188"/>
      <c r="M393" s="188"/>
    </row>
    <row r="394" spans="10:13">
      <c r="J394" s="188" t="s">
        <v>1024</v>
      </c>
      <c r="K394" s="188"/>
      <c r="L394" s="188"/>
      <c r="M394" s="188"/>
    </row>
    <row r="395" spans="10:13">
      <c r="J395" s="188" t="s">
        <v>1026</v>
      </c>
      <c r="K395" s="188"/>
      <c r="L395" s="188"/>
      <c r="M395" s="188"/>
    </row>
    <row r="396" spans="10:13">
      <c r="J396" s="188" t="s">
        <v>1027</v>
      </c>
      <c r="K396" s="188"/>
      <c r="L396" s="188"/>
      <c r="M396" s="188"/>
    </row>
    <row r="397" spans="10:13">
      <c r="J397" s="188" t="s">
        <v>1028</v>
      </c>
      <c r="K397" s="188"/>
      <c r="L397" s="188"/>
      <c r="M397" s="188"/>
    </row>
    <row r="398" spans="10:13">
      <c r="J398" s="188" t="s">
        <v>1029</v>
      </c>
      <c r="K398" s="188"/>
      <c r="L398" s="188"/>
      <c r="M398" s="188"/>
    </row>
    <row r="399" spans="10:13">
      <c r="J399" s="188" t="s">
        <v>1030</v>
      </c>
      <c r="K399" s="188"/>
      <c r="L399" s="188"/>
      <c r="M399" s="188"/>
    </row>
    <row r="400" spans="10:13">
      <c r="J400" s="188" t="s">
        <v>1031</v>
      </c>
      <c r="K400" s="188"/>
      <c r="L400" s="188"/>
      <c r="M400" s="188"/>
    </row>
    <row r="401" spans="10:13">
      <c r="J401" s="188" t="s">
        <v>1033</v>
      </c>
      <c r="K401" s="188"/>
      <c r="L401" s="188"/>
      <c r="M401" s="188"/>
    </row>
    <row r="402" spans="10:13">
      <c r="J402" s="188" t="s">
        <v>1034</v>
      </c>
      <c r="K402" s="188"/>
      <c r="L402" s="188"/>
      <c r="M402" s="188"/>
    </row>
    <row r="403" spans="10:13">
      <c r="J403" s="188" t="s">
        <v>1035</v>
      </c>
      <c r="K403" s="188"/>
      <c r="L403" s="188"/>
      <c r="M403" s="188"/>
    </row>
    <row r="404" spans="10:13">
      <c r="J404" s="188" t="s">
        <v>1036</v>
      </c>
      <c r="K404" s="188"/>
      <c r="L404" s="188"/>
      <c r="M404" s="188"/>
    </row>
    <row r="405" spans="10:13">
      <c r="J405" s="188" t="s">
        <v>1037</v>
      </c>
      <c r="K405" s="188"/>
      <c r="L405" s="188"/>
      <c r="M405" s="188"/>
    </row>
    <row r="406" spans="10:13">
      <c r="J406" s="188" t="s">
        <v>1038</v>
      </c>
      <c r="K406" s="188"/>
      <c r="L406" s="188"/>
      <c r="M406" s="188"/>
    </row>
    <row r="407" spans="10:13">
      <c r="J407" s="188" t="s">
        <v>1039</v>
      </c>
      <c r="K407" s="188"/>
      <c r="L407" s="188"/>
      <c r="M407" s="188"/>
    </row>
    <row r="408" spans="10:13">
      <c r="J408" s="188" t="s">
        <v>1040</v>
      </c>
      <c r="K408" s="188"/>
      <c r="L408" s="188"/>
      <c r="M408" s="188"/>
    </row>
    <row r="409" spans="10:13">
      <c r="J409" s="188" t="s">
        <v>1041</v>
      </c>
      <c r="K409" s="188"/>
      <c r="L409" s="188"/>
      <c r="M409" s="188"/>
    </row>
    <row r="410" spans="10:13">
      <c r="J410" s="188" t="s">
        <v>1042</v>
      </c>
      <c r="K410" s="188"/>
      <c r="L410" s="188"/>
      <c r="M410" s="188"/>
    </row>
    <row r="411" spans="10:13">
      <c r="J411" s="188" t="s">
        <v>1043</v>
      </c>
      <c r="K411" s="188"/>
      <c r="L411" s="188"/>
      <c r="M411" s="188"/>
    </row>
    <row r="412" spans="10:13">
      <c r="J412" s="188" t="s">
        <v>1044</v>
      </c>
      <c r="K412" s="188"/>
      <c r="L412" s="188"/>
      <c r="M412" s="188"/>
    </row>
    <row r="413" spans="10:13">
      <c r="J413" s="188" t="s">
        <v>1045</v>
      </c>
      <c r="K413" s="188"/>
      <c r="L413" s="188"/>
      <c r="M413" s="188"/>
    </row>
    <row r="414" spans="10:13">
      <c r="J414" s="188" t="s">
        <v>1046</v>
      </c>
      <c r="K414" s="188"/>
      <c r="L414" s="188"/>
      <c r="M414" s="188"/>
    </row>
    <row r="415" spans="10:13">
      <c r="J415" s="188" t="s">
        <v>1048</v>
      </c>
      <c r="K415" s="188"/>
      <c r="L415" s="188"/>
      <c r="M415" s="188"/>
    </row>
    <row r="416" spans="10:13">
      <c r="J416" s="188" t="s">
        <v>1050</v>
      </c>
      <c r="K416" s="188"/>
      <c r="L416" s="188"/>
      <c r="M416" s="188"/>
    </row>
    <row r="417" spans="10:13">
      <c r="J417" s="188" t="s">
        <v>1052</v>
      </c>
      <c r="K417" s="188"/>
      <c r="L417" s="188"/>
      <c r="M417" s="188"/>
    </row>
    <row r="418" spans="10:13">
      <c r="J418" s="188" t="s">
        <v>1053</v>
      </c>
      <c r="K418" s="188"/>
      <c r="L418" s="188"/>
      <c r="M418" s="188"/>
    </row>
    <row r="419" spans="10:13">
      <c r="J419" s="188" t="s">
        <v>1055</v>
      </c>
      <c r="K419" s="188"/>
      <c r="L419" s="188"/>
      <c r="M419" s="188"/>
    </row>
    <row r="420" spans="10:13">
      <c r="J420" s="188" t="s">
        <v>1056</v>
      </c>
      <c r="K420" s="188"/>
      <c r="L420" s="188"/>
      <c r="M420" s="188"/>
    </row>
    <row r="421" spans="10:13">
      <c r="J421" s="188" t="s">
        <v>1057</v>
      </c>
      <c r="K421" s="188"/>
      <c r="L421" s="188"/>
      <c r="M421" s="188"/>
    </row>
    <row r="422" spans="10:13">
      <c r="J422" s="188" t="s">
        <v>1058</v>
      </c>
      <c r="K422" s="188"/>
      <c r="L422" s="188"/>
      <c r="M422" s="188"/>
    </row>
    <row r="423" spans="10:13">
      <c r="J423" s="188" t="s">
        <v>1059</v>
      </c>
      <c r="K423" s="188"/>
      <c r="L423" s="188"/>
      <c r="M423" s="188"/>
    </row>
    <row r="424" spans="10:13">
      <c r="J424" s="188" t="s">
        <v>1060</v>
      </c>
      <c r="K424" s="188"/>
      <c r="L424" s="188"/>
      <c r="M424" s="188"/>
    </row>
    <row r="425" spans="10:13">
      <c r="J425" s="188" t="s">
        <v>1061</v>
      </c>
      <c r="K425" s="188"/>
      <c r="L425" s="188"/>
      <c r="M425" s="188"/>
    </row>
    <row r="426" spans="10:13">
      <c r="J426" s="188" t="s">
        <v>1063</v>
      </c>
      <c r="K426" s="188"/>
      <c r="L426" s="188"/>
      <c r="M426" s="188"/>
    </row>
    <row r="427" spans="10:13">
      <c r="J427" s="188" t="s">
        <v>1064</v>
      </c>
      <c r="K427" s="188"/>
      <c r="L427" s="188"/>
      <c r="M427" s="188"/>
    </row>
    <row r="428" spans="10:13">
      <c r="J428" s="188" t="s">
        <v>1065</v>
      </c>
      <c r="K428" s="188"/>
      <c r="L428" s="188"/>
      <c r="M428" s="188"/>
    </row>
    <row r="429" spans="10:13">
      <c r="J429" s="188" t="s">
        <v>1066</v>
      </c>
      <c r="K429" s="188"/>
      <c r="L429" s="188"/>
      <c r="M429" s="188"/>
    </row>
    <row r="430" spans="10:13">
      <c r="J430" s="188" t="s">
        <v>1067</v>
      </c>
      <c r="K430" s="188"/>
      <c r="L430" s="188"/>
      <c r="M430" s="188"/>
    </row>
    <row r="431" spans="10:13">
      <c r="J431" s="188" t="s">
        <v>1069</v>
      </c>
      <c r="K431" s="188"/>
      <c r="L431" s="188"/>
      <c r="M431" s="188"/>
    </row>
    <row r="432" spans="10:13">
      <c r="J432" s="188" t="s">
        <v>1071</v>
      </c>
      <c r="K432" s="188"/>
      <c r="L432" s="188"/>
      <c r="M432" s="188"/>
    </row>
    <row r="433" spans="1:13">
      <c r="J433" s="188" t="s">
        <v>1073</v>
      </c>
      <c r="K433" s="188"/>
      <c r="L433" s="188"/>
      <c r="M433" s="188"/>
    </row>
    <row r="434" spans="1:13">
      <c r="J434" s="188" t="s">
        <v>1075</v>
      </c>
      <c r="K434" s="188"/>
      <c r="L434" s="188"/>
      <c r="M434" s="188"/>
    </row>
    <row r="435" spans="1:13">
      <c r="J435" s="188" t="s">
        <v>1076</v>
      </c>
      <c r="K435" s="188"/>
      <c r="L435" s="188"/>
      <c r="M435" s="188"/>
    </row>
    <row r="436" spans="1:13">
      <c r="J436" s="188" t="s">
        <v>1077</v>
      </c>
      <c r="K436" s="188"/>
      <c r="L436" s="188"/>
      <c r="M436" s="188"/>
    </row>
    <row r="437" spans="1:13">
      <c r="J437" s="188" t="s">
        <v>1078</v>
      </c>
      <c r="K437" s="188"/>
      <c r="L437" s="188"/>
      <c r="M437" s="188"/>
    </row>
    <row r="438" spans="1:13">
      <c r="J438" s="188" t="s">
        <v>1079</v>
      </c>
      <c r="K438" s="188"/>
      <c r="L438" s="188"/>
      <c r="M438" s="188"/>
    </row>
    <row r="439" spans="1:13">
      <c r="J439" s="188" t="s">
        <v>1080</v>
      </c>
      <c r="K439" s="188"/>
      <c r="L439" s="188"/>
      <c r="M439" s="188"/>
    </row>
    <row r="440" spans="1:13">
      <c r="J440" s="188" t="s">
        <v>1081</v>
      </c>
      <c r="K440" s="188"/>
      <c r="L440" s="188"/>
      <c r="M440" s="188"/>
    </row>
    <row r="441" spans="1:13">
      <c r="J441" s="188" t="s">
        <v>1082</v>
      </c>
      <c r="K441" s="188"/>
      <c r="L441" s="188"/>
      <c r="M441" s="188"/>
    </row>
    <row r="442" spans="1:13">
      <c r="J442" s="188" t="s">
        <v>1083</v>
      </c>
      <c r="K442" s="188"/>
      <c r="L442" s="188"/>
      <c r="M442" s="188"/>
    </row>
    <row r="443" spans="1:13">
      <c r="J443" s="188" t="s">
        <v>1085</v>
      </c>
      <c r="K443" s="188"/>
      <c r="L443" s="188"/>
      <c r="M443" s="188"/>
    </row>
    <row r="444" spans="1:13">
      <c r="J444" s="188" t="s">
        <v>1086</v>
      </c>
      <c r="K444" s="188"/>
      <c r="L444" s="188"/>
      <c r="M444" s="188"/>
    </row>
    <row r="447" spans="1:13">
      <c r="A447" s="191"/>
      <c r="B447" s="191"/>
      <c r="C447" s="191"/>
      <c r="D447" s="191"/>
    </row>
    <row r="448" spans="1:13">
      <c r="A448" s="186" t="s">
        <v>1438</v>
      </c>
      <c r="B448" s="191" t="s">
        <v>1439</v>
      </c>
      <c r="C448" s="191"/>
      <c r="D448" s="191"/>
    </row>
    <row r="449" spans="1:4">
      <c r="A449" s="522"/>
      <c r="B449" s="522"/>
      <c r="C449" s="522"/>
      <c r="D449" s="522"/>
    </row>
  </sheetData>
  <sheetProtection algorithmName="SHA-512" hashValue="ZaeqUlmbAc1hXBfBVAFhDDRtoP5gS/yczHV/KiJD12j3OITV3MabJxsR/0T2WNbddiFdaTKo9cpx9qsFqAveBw==" saltValue="CaISrqH4IbBys361909EoQ==" spinCount="100000" sheet="1" objects="1" scenarios="1"/>
  <mergeCells count="2">
    <mergeCell ref="R5:S5"/>
    <mergeCell ref="R7:S7"/>
  </mergeCells>
  <conditionalFormatting sqref="A6:A10 A31:A34">
    <cfRule type="expression" dxfId="2" priority="5">
      <formula>"NICHT(ZELLE(""Schutz"";A1))"</formula>
    </cfRule>
  </conditionalFormatting>
  <conditionalFormatting sqref="A16:A19">
    <cfRule type="expression" dxfId="1" priority="1">
      <formula>"NICHT(ZELLE(""Schutz"";A1))"</formula>
    </cfRule>
  </conditionalFormatting>
  <conditionalFormatting sqref="A26">
    <cfRule type="expression" dxfId="0" priority="2">
      <formula>"NICHT(ZELLE(""Schutz"";A1))"</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AY264"/>
  <sheetViews>
    <sheetView zoomScale="140" zoomScaleNormal="140" workbookViewId="0">
      <selection activeCell="L13" sqref="L13"/>
    </sheetView>
  </sheetViews>
  <sheetFormatPr defaultColWidth="11" defaultRowHeight="14"/>
  <cols>
    <col min="1" max="6" width="11" style="9" customWidth="1"/>
    <col min="7" max="8" width="11" style="9"/>
    <col min="9" max="9" width="15.5" style="9" customWidth="1"/>
    <col min="10" max="10" width="11" style="9"/>
    <col min="11" max="11" width="2.08203125" style="9" customWidth="1"/>
    <col min="12" max="13" width="19.08203125" style="9" customWidth="1"/>
    <col min="14" max="16" width="11" style="9"/>
    <col min="17" max="17" width="11" style="77"/>
    <col min="18" max="28" width="11" style="77" customWidth="1"/>
    <col min="29" max="51" width="11" style="77"/>
    <col min="52" max="16384" width="11" style="29"/>
  </cols>
  <sheetData>
    <row r="1" spans="1:51"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row>
    <row r="2" spans="1:51"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ht="15" customHeight="1">
      <c r="A5" s="50"/>
      <c r="B5" s="618" t="s">
        <v>69</v>
      </c>
      <c r="C5" s="618"/>
      <c r="D5" s="618"/>
      <c r="E5" s="618"/>
      <c r="F5" s="618"/>
      <c r="G5" s="618"/>
      <c r="H5" s="618"/>
      <c r="I5" s="618"/>
      <c r="J5" s="618"/>
      <c r="K5" s="618"/>
      <c r="L5" s="618"/>
      <c r="M5" s="618"/>
      <c r="N5" s="618"/>
      <c r="O5" s="618"/>
      <c r="P5" s="618"/>
    </row>
    <row r="6" spans="1:51" ht="15" customHeight="1">
      <c r="A6" s="50"/>
      <c r="B6" s="605" t="s">
        <v>1</v>
      </c>
      <c r="C6" s="605" t="s">
        <v>6</v>
      </c>
      <c r="D6" s="605" t="s">
        <v>3</v>
      </c>
      <c r="E6" s="605"/>
      <c r="F6" s="605"/>
      <c r="G6" s="605"/>
      <c r="H6" s="605"/>
      <c r="I6" s="619"/>
      <c r="J6" s="619"/>
      <c r="K6" s="617"/>
      <c r="L6" s="617"/>
      <c r="M6" s="577" t="s">
        <v>4</v>
      </c>
      <c r="N6" s="620" t="s">
        <v>5</v>
      </c>
      <c r="O6" s="620" t="s">
        <v>2</v>
      </c>
      <c r="P6" s="617"/>
      <c r="S6" s="80"/>
      <c r="T6" s="80"/>
      <c r="U6" s="80"/>
      <c r="V6" s="80"/>
      <c r="W6" s="80"/>
      <c r="X6" s="80"/>
      <c r="Y6" s="80"/>
      <c r="Z6" s="80"/>
      <c r="AA6" s="80"/>
      <c r="AB6" s="80"/>
      <c r="AC6" s="80"/>
    </row>
    <row r="7" spans="1:51" ht="14.25" customHeight="1">
      <c r="A7" s="50"/>
      <c r="B7" s="605"/>
      <c r="C7" s="605"/>
      <c r="D7" s="605"/>
      <c r="E7" s="605"/>
      <c r="F7" s="605"/>
      <c r="G7" s="605"/>
      <c r="H7" s="605"/>
      <c r="I7" s="619"/>
      <c r="J7" s="619"/>
      <c r="K7" s="617"/>
      <c r="L7" s="617"/>
      <c r="M7" s="577"/>
      <c r="N7" s="620"/>
      <c r="O7" s="620"/>
      <c r="P7" s="617"/>
      <c r="S7" s="80"/>
      <c r="T7" s="80"/>
      <c r="U7" s="80"/>
      <c r="V7" s="80"/>
      <c r="W7" s="80"/>
      <c r="X7" s="80"/>
      <c r="Y7" s="80"/>
      <c r="Z7" s="80"/>
      <c r="AA7" s="80"/>
      <c r="AB7" s="80"/>
      <c r="AC7" s="80"/>
      <c r="AD7" s="80"/>
    </row>
    <row r="8" spans="1:51" ht="14.25" customHeight="1">
      <c r="A8" s="50"/>
      <c r="B8" s="26"/>
      <c r="C8" s="26"/>
      <c r="D8" s="26"/>
      <c r="E8" s="26"/>
      <c r="F8" s="26"/>
      <c r="G8" s="26"/>
      <c r="H8" s="26"/>
      <c r="I8" s="26"/>
      <c r="J8" s="26"/>
      <c r="K8" s="26"/>
      <c r="L8" s="26"/>
      <c r="M8" s="26"/>
      <c r="N8" s="26"/>
      <c r="O8" s="26"/>
      <c r="P8" s="26"/>
      <c r="Q8" s="22"/>
      <c r="R8" s="22"/>
    </row>
    <row r="9" spans="1:51" ht="14.25" customHeight="1">
      <c r="A9" s="50"/>
      <c r="B9" s="26"/>
      <c r="C9" s="26"/>
      <c r="D9" s="26"/>
      <c r="E9" s="26"/>
      <c r="F9" s="26"/>
      <c r="G9" s="26"/>
      <c r="H9" s="26"/>
      <c r="I9" s="26"/>
      <c r="J9" s="26"/>
      <c r="K9" s="26"/>
      <c r="L9" s="26"/>
      <c r="M9" s="26"/>
      <c r="N9" s="26"/>
      <c r="O9" s="26"/>
      <c r="P9" s="26"/>
      <c r="Q9" s="22"/>
      <c r="R9" s="22"/>
    </row>
    <row r="10" spans="1:51" ht="14.25" customHeight="1">
      <c r="A10" s="50"/>
      <c r="B10" s="604" t="s">
        <v>70</v>
      </c>
      <c r="C10" s="604"/>
      <c r="D10" s="117">
        <f>'Basic Data'!$D$18</f>
        <v>45173</v>
      </c>
      <c r="E10" s="26"/>
      <c r="F10" s="26"/>
      <c r="G10" s="26"/>
      <c r="H10" s="26"/>
      <c r="I10" s="26"/>
      <c r="J10" s="26"/>
      <c r="K10" s="26"/>
      <c r="L10" s="26"/>
      <c r="M10" s="26"/>
      <c r="N10" s="22"/>
      <c r="O10" s="22"/>
      <c r="P10" s="22"/>
      <c r="Q10" s="22"/>
      <c r="R10" s="22"/>
    </row>
    <row r="11" spans="1:51">
      <c r="A11" s="50"/>
      <c r="B11" s="26"/>
      <c r="C11" s="26"/>
      <c r="D11" s="26"/>
      <c r="E11" s="26"/>
      <c r="F11" s="26"/>
      <c r="G11" s="26"/>
      <c r="H11" s="26"/>
      <c r="I11" s="26"/>
      <c r="J11" s="26"/>
      <c r="K11" s="26"/>
      <c r="L11" s="26"/>
      <c r="M11" s="26"/>
      <c r="N11" s="22"/>
      <c r="O11" s="22"/>
      <c r="P11" s="22"/>
      <c r="Q11" s="22"/>
      <c r="R11" s="22"/>
    </row>
    <row r="12" spans="1:51" ht="26">
      <c r="A12" s="50"/>
      <c r="B12" s="611" t="s">
        <v>71</v>
      </c>
      <c r="C12" s="611"/>
      <c r="D12" s="611"/>
      <c r="E12" s="611"/>
      <c r="F12" s="611"/>
      <c r="G12" s="611"/>
      <c r="H12" s="611"/>
      <c r="I12" s="111" t="s">
        <v>72</v>
      </c>
      <c r="J12" s="111" t="s">
        <v>73</v>
      </c>
      <c r="K12" s="26"/>
      <c r="L12" s="111" t="s">
        <v>74</v>
      </c>
      <c r="M12" s="111" t="s">
        <v>75</v>
      </c>
      <c r="N12" s="22"/>
      <c r="O12" s="22"/>
      <c r="P12" s="22"/>
      <c r="Q12" s="22"/>
      <c r="R12" s="22"/>
      <c r="S12" s="22"/>
    </row>
    <row r="13" spans="1:51" ht="28.4" customHeight="1">
      <c r="A13" s="50"/>
      <c r="B13" s="606" t="s">
        <v>76</v>
      </c>
      <c r="C13" s="606"/>
      <c r="D13" s="614" t="s">
        <v>77</v>
      </c>
      <c r="E13" s="614"/>
      <c r="F13" s="614"/>
      <c r="G13" s="614"/>
      <c r="H13" s="614"/>
      <c r="I13" s="112" t="s">
        <v>78</v>
      </c>
      <c r="J13" s="113" t="s">
        <v>79</v>
      </c>
      <c r="K13" s="114"/>
      <c r="L13" s="576">
        <f>'SI1 | Mitigation '!G18</f>
        <v>2781.7963817004043</v>
      </c>
      <c r="M13" s="142">
        <f>'SI1 | Mitigation '!G23</f>
        <v>481.19284514170045</v>
      </c>
      <c r="N13" s="22"/>
      <c r="O13" s="22"/>
      <c r="P13" s="22"/>
      <c r="Q13" s="22"/>
      <c r="R13" s="22"/>
      <c r="S13" s="22"/>
    </row>
    <row r="14" spans="1:51" ht="28.4" customHeight="1">
      <c r="A14" s="50"/>
      <c r="B14" s="606"/>
      <c r="C14" s="606"/>
      <c r="D14" s="614"/>
      <c r="E14" s="614"/>
      <c r="F14" s="614"/>
      <c r="G14" s="614"/>
      <c r="H14" s="614"/>
      <c r="I14" s="112" t="s">
        <v>80</v>
      </c>
      <c r="J14" s="113" t="s">
        <v>81</v>
      </c>
      <c r="K14" s="114"/>
      <c r="L14" s="576">
        <f>'SI1 | Mitigation '!G31</f>
        <v>3759.1842995951411</v>
      </c>
      <c r="M14" s="142">
        <f>'SI1 | Mitigation '!G36</f>
        <v>375.91842995951413</v>
      </c>
      <c r="N14" s="22"/>
      <c r="O14" s="22"/>
      <c r="P14" s="22"/>
      <c r="Q14" s="22"/>
      <c r="R14" s="22"/>
      <c r="S14" s="22"/>
    </row>
    <row r="15" spans="1:51" ht="28.4" customHeight="1">
      <c r="A15" s="50"/>
      <c r="B15" s="606"/>
      <c r="C15" s="606"/>
      <c r="D15" s="614"/>
      <c r="E15" s="614"/>
      <c r="F15" s="614"/>
      <c r="G15" s="614"/>
      <c r="H15" s="614"/>
      <c r="I15" s="112" t="s">
        <v>82</v>
      </c>
      <c r="J15" s="112" t="s">
        <v>83</v>
      </c>
      <c r="K15" s="114"/>
      <c r="L15" s="115" t="s">
        <v>84</v>
      </c>
      <c r="M15" s="115" t="s">
        <v>84</v>
      </c>
      <c r="N15" s="22"/>
      <c r="O15" s="22"/>
      <c r="P15" s="22"/>
      <c r="Q15" s="22"/>
      <c r="R15" s="22"/>
      <c r="S15" s="22"/>
    </row>
    <row r="16" spans="1:51" ht="28.4" customHeight="1">
      <c r="A16" s="50"/>
      <c r="B16" s="615" t="s">
        <v>85</v>
      </c>
      <c r="C16" s="615"/>
      <c r="D16" s="616" t="s">
        <v>86</v>
      </c>
      <c r="E16" s="616"/>
      <c r="F16" s="616"/>
      <c r="G16" s="616"/>
      <c r="H16" s="616"/>
      <c r="I16" s="612" t="s">
        <v>84</v>
      </c>
      <c r="J16" s="612" t="s">
        <v>87</v>
      </c>
      <c r="K16" s="114"/>
      <c r="L16" s="609">
        <f>'SI2 | Ecosystems'!$G$21</f>
        <v>0</v>
      </c>
      <c r="M16" s="609">
        <f>'SI2 | Ecosystems'!$I$21</f>
        <v>0</v>
      </c>
      <c r="N16" s="22"/>
      <c r="O16" s="22"/>
      <c r="P16" s="22"/>
      <c r="Q16" s="22"/>
      <c r="R16" s="22"/>
      <c r="S16" s="22"/>
    </row>
    <row r="17" spans="1:19" ht="28.4" customHeight="1">
      <c r="A17" s="50"/>
      <c r="B17" s="615"/>
      <c r="C17" s="615"/>
      <c r="D17" s="616"/>
      <c r="E17" s="616"/>
      <c r="F17" s="616"/>
      <c r="G17" s="616"/>
      <c r="H17" s="616"/>
      <c r="I17" s="612"/>
      <c r="J17" s="612"/>
      <c r="K17" s="114"/>
      <c r="L17" s="610"/>
      <c r="M17" s="610"/>
      <c r="N17" s="22"/>
      <c r="O17" s="22"/>
      <c r="P17" s="22"/>
      <c r="Q17" s="22"/>
      <c r="R17" s="22"/>
      <c r="S17" s="22"/>
    </row>
    <row r="18" spans="1:19" ht="28.4" customHeight="1">
      <c r="A18" s="50"/>
      <c r="B18" s="606" t="s">
        <v>88</v>
      </c>
      <c r="C18" s="606"/>
      <c r="D18" s="614" t="s">
        <v>89</v>
      </c>
      <c r="E18" s="614"/>
      <c r="F18" s="614"/>
      <c r="G18" s="614"/>
      <c r="H18" s="614"/>
      <c r="I18" s="112" t="s">
        <v>90</v>
      </c>
      <c r="J18" s="112" t="s">
        <v>91</v>
      </c>
      <c r="K18" s="114"/>
      <c r="L18" s="142">
        <f>'SI3 | Adaptation'!$G$45</f>
        <v>0</v>
      </c>
      <c r="M18" s="142">
        <f>'SI3 | Adaptation'!$I$45</f>
        <v>0</v>
      </c>
      <c r="N18" s="22"/>
      <c r="O18" s="22"/>
      <c r="P18" s="22"/>
      <c r="Q18" s="22"/>
      <c r="R18" s="22"/>
      <c r="S18" s="22"/>
    </row>
    <row r="19" spans="1:19" ht="28.4" customHeight="1">
      <c r="A19" s="50"/>
      <c r="B19" s="606"/>
      <c r="C19" s="606"/>
      <c r="D19" s="614"/>
      <c r="E19" s="614"/>
      <c r="F19" s="614"/>
      <c r="G19" s="614"/>
      <c r="H19" s="614"/>
      <c r="I19" s="112" t="s">
        <v>92</v>
      </c>
      <c r="J19" s="112" t="s">
        <v>91</v>
      </c>
      <c r="K19" s="114"/>
      <c r="L19" s="142">
        <f>'SI3 | Adaptation'!$G$47</f>
        <v>0</v>
      </c>
      <c r="M19" s="142">
        <f>'SI3 | Adaptation'!$I$47</f>
        <v>0</v>
      </c>
      <c r="N19" s="22"/>
      <c r="O19" s="22"/>
      <c r="P19" s="22"/>
      <c r="Q19" s="22"/>
      <c r="R19" s="22"/>
      <c r="S19" s="22"/>
    </row>
    <row r="20" spans="1:19" ht="28.4" customHeight="1">
      <c r="A20" s="50"/>
      <c r="B20" s="615" t="s">
        <v>93</v>
      </c>
      <c r="C20" s="615"/>
      <c r="D20" s="616" t="s">
        <v>94</v>
      </c>
      <c r="E20" s="616"/>
      <c r="F20" s="616"/>
      <c r="G20" s="616"/>
      <c r="H20" s="616"/>
      <c r="I20" s="612" t="s">
        <v>84</v>
      </c>
      <c r="J20" s="613" t="s">
        <v>91</v>
      </c>
      <c r="K20" s="114"/>
      <c r="L20" s="607">
        <f>'SI4 | Capacity People'!$G$23</f>
        <v>0</v>
      </c>
      <c r="M20" s="607">
        <f>'SI4 | Capacity People'!$I$23</f>
        <v>0</v>
      </c>
      <c r="N20" s="22"/>
      <c r="O20" s="22"/>
      <c r="P20" s="22"/>
      <c r="Q20" s="22"/>
      <c r="R20" s="22"/>
      <c r="S20" s="22"/>
    </row>
    <row r="21" spans="1:19" ht="28.4" customHeight="1">
      <c r="A21" s="50"/>
      <c r="B21" s="615"/>
      <c r="C21" s="615"/>
      <c r="D21" s="616"/>
      <c r="E21" s="616"/>
      <c r="F21" s="616"/>
      <c r="G21" s="616"/>
      <c r="H21" s="616"/>
      <c r="I21" s="612"/>
      <c r="J21" s="613"/>
      <c r="K21" s="114"/>
      <c r="L21" s="608"/>
      <c r="M21" s="608"/>
      <c r="N21" s="22"/>
      <c r="O21" s="22"/>
      <c r="P21" s="22"/>
      <c r="Q21" s="22"/>
      <c r="R21" s="22"/>
      <c r="S21" s="22"/>
    </row>
    <row r="22" spans="1:19" ht="28.4" customHeight="1">
      <c r="A22" s="50"/>
      <c r="B22" s="606" t="s">
        <v>95</v>
      </c>
      <c r="C22" s="606"/>
      <c r="D22" s="614" t="s">
        <v>96</v>
      </c>
      <c r="E22" s="614"/>
      <c r="F22" s="614"/>
      <c r="G22" s="614"/>
      <c r="H22" s="614"/>
      <c r="I22" s="112" t="s">
        <v>97</v>
      </c>
      <c r="J22" s="112" t="s">
        <v>98</v>
      </c>
      <c r="K22" s="114"/>
      <c r="L22" s="116">
        <f>'SI5 | Leveraged Finance'!$G$24</f>
        <v>0</v>
      </c>
      <c r="M22" s="116">
        <f>'SI5 | Leveraged Finance'!$I$24</f>
        <v>0</v>
      </c>
      <c r="N22" s="22"/>
      <c r="O22" s="22"/>
      <c r="P22" s="22"/>
      <c r="Q22" s="22"/>
      <c r="R22" s="22"/>
      <c r="S22" s="22"/>
    </row>
    <row r="23" spans="1:19" ht="28.4" customHeight="1">
      <c r="A23" s="50"/>
      <c r="B23" s="606"/>
      <c r="C23" s="606"/>
      <c r="D23" s="614"/>
      <c r="E23" s="614"/>
      <c r="F23" s="614"/>
      <c r="G23" s="614"/>
      <c r="H23" s="614"/>
      <c r="I23" s="112" t="s">
        <v>99</v>
      </c>
      <c r="J23" s="112" t="s">
        <v>98</v>
      </c>
      <c r="K23" s="114"/>
      <c r="L23" s="116">
        <f>'SI5 | Leveraged Finance'!$K$24</f>
        <v>0</v>
      </c>
      <c r="M23" s="116">
        <f>'SI5 | Leveraged Finance'!$M$24</f>
        <v>0</v>
      </c>
      <c r="N23" s="22"/>
      <c r="O23" s="22"/>
      <c r="P23" s="22"/>
      <c r="Q23" s="22"/>
      <c r="R23" s="22"/>
      <c r="S23" s="22"/>
    </row>
    <row r="24" spans="1:19" ht="28.4" customHeight="1">
      <c r="A24" s="50"/>
      <c r="B24" s="606"/>
      <c r="C24" s="606"/>
      <c r="D24" s="614"/>
      <c r="E24" s="614"/>
      <c r="F24" s="614"/>
      <c r="G24" s="614"/>
      <c r="H24" s="614"/>
      <c r="I24" s="112" t="s">
        <v>100</v>
      </c>
      <c r="J24" s="112" t="s">
        <v>98</v>
      </c>
      <c r="K24" s="114"/>
      <c r="L24" s="116">
        <f>'SI5 | Leveraged Finance'!$G$26</f>
        <v>0</v>
      </c>
      <c r="M24" s="116">
        <f ca="1">'SI5 | Leveraged Finance'!$I$26</f>
        <v>0</v>
      </c>
      <c r="N24" s="22"/>
      <c r="O24" s="22"/>
      <c r="P24" s="22"/>
      <c r="Q24" s="22"/>
      <c r="R24" s="22"/>
      <c r="S24" s="22"/>
    </row>
    <row r="25" spans="1:19" ht="28.4" customHeight="1">
      <c r="A25" s="50"/>
      <c r="B25" s="606"/>
      <c r="C25" s="606"/>
      <c r="D25" s="614"/>
      <c r="E25" s="614"/>
      <c r="F25" s="614"/>
      <c r="G25" s="614"/>
      <c r="H25" s="614"/>
      <c r="I25" s="112" t="s">
        <v>101</v>
      </c>
      <c r="J25" s="112" t="s">
        <v>102</v>
      </c>
      <c r="K25" s="114"/>
      <c r="L25" s="116">
        <f>'SI5 | Leveraged Finance'!$K$26</f>
        <v>0</v>
      </c>
      <c r="M25" s="116">
        <f ca="1">'SI5 | Leveraged Finance'!$M$26</f>
        <v>0</v>
      </c>
      <c r="N25" s="22"/>
      <c r="O25" s="22"/>
      <c r="P25" s="22"/>
      <c r="Q25" s="22"/>
      <c r="R25" s="22"/>
      <c r="S25" s="22"/>
    </row>
    <row r="26" spans="1:19" s="77" customFormat="1" ht="14.25" customHeight="1">
      <c r="B26" s="22"/>
      <c r="C26" s="22"/>
      <c r="D26" s="22"/>
      <c r="E26" s="22"/>
      <c r="F26" s="22"/>
      <c r="G26" s="22"/>
      <c r="H26" s="22"/>
      <c r="I26" s="22"/>
      <c r="J26" s="22"/>
      <c r="K26" s="22"/>
      <c r="L26" s="22"/>
      <c r="M26" s="22"/>
      <c r="N26" s="22"/>
      <c r="O26" s="22"/>
      <c r="P26" s="22"/>
      <c r="Q26" s="22"/>
    </row>
    <row r="27" spans="1:19" s="77" customFormat="1" ht="14.25" customHeight="1">
      <c r="B27" s="22"/>
      <c r="C27" s="22"/>
      <c r="D27" s="22"/>
      <c r="E27" s="22"/>
      <c r="F27" s="22"/>
      <c r="G27" s="22"/>
      <c r="H27" s="22"/>
      <c r="I27" s="22"/>
      <c r="J27" s="22"/>
      <c r="K27" s="22"/>
      <c r="L27" s="22"/>
      <c r="M27" s="22"/>
      <c r="N27" s="22"/>
      <c r="O27" s="22"/>
      <c r="P27" s="22"/>
      <c r="Q27" s="22"/>
      <c r="R27" s="22"/>
    </row>
    <row r="28" spans="1:19" s="77" customFormat="1" ht="14.25" customHeight="1">
      <c r="B28" s="22"/>
      <c r="C28" s="22"/>
      <c r="D28" s="22"/>
      <c r="E28" s="22"/>
      <c r="F28" s="22"/>
      <c r="G28" s="22"/>
      <c r="H28" s="22"/>
      <c r="I28" s="22"/>
      <c r="J28" s="22"/>
      <c r="K28" s="22"/>
      <c r="L28" s="22"/>
      <c r="M28" s="22"/>
      <c r="N28" s="22"/>
      <c r="O28" s="22"/>
      <c r="P28" s="22"/>
      <c r="Q28" s="22"/>
      <c r="R28" s="22"/>
    </row>
    <row r="29" spans="1:19" s="77" customFormat="1">
      <c r="B29" s="22"/>
      <c r="C29" s="22"/>
      <c r="D29" s="22"/>
      <c r="E29" s="22"/>
      <c r="F29" s="22"/>
      <c r="G29" s="22"/>
      <c r="H29" s="22"/>
      <c r="I29" s="22"/>
      <c r="J29" s="22"/>
      <c r="K29" s="22"/>
      <c r="L29" s="22"/>
      <c r="M29" s="22"/>
      <c r="N29" s="22"/>
      <c r="O29" s="22"/>
      <c r="P29" s="22"/>
      <c r="Q29" s="22"/>
      <c r="R29" s="22"/>
    </row>
    <row r="30" spans="1:19" s="77" customFormat="1" ht="14.25" customHeight="1">
      <c r="B30" s="22"/>
      <c r="C30" s="22"/>
      <c r="D30" s="22"/>
      <c r="E30" s="22"/>
      <c r="F30" s="22"/>
      <c r="G30" s="22"/>
      <c r="H30" s="22"/>
      <c r="I30" s="22"/>
      <c r="J30" s="22"/>
      <c r="K30" s="22"/>
      <c r="L30" s="22"/>
      <c r="M30" s="22"/>
      <c r="N30" s="22"/>
      <c r="O30" s="22"/>
      <c r="P30" s="22"/>
      <c r="Q30" s="22"/>
      <c r="R30" s="22"/>
      <c r="S30" s="22"/>
    </row>
    <row r="31" spans="1:19" s="77" customFormat="1">
      <c r="B31" s="22"/>
      <c r="C31" s="22"/>
      <c r="D31" s="22"/>
      <c r="E31" s="22"/>
      <c r="F31" s="22"/>
      <c r="G31" s="22"/>
      <c r="H31" s="22"/>
      <c r="I31" s="22"/>
      <c r="J31" s="22"/>
      <c r="K31" s="22"/>
      <c r="L31" s="22"/>
      <c r="M31" s="22"/>
      <c r="N31" s="22"/>
      <c r="O31" s="22"/>
      <c r="P31" s="22"/>
      <c r="Q31" s="22"/>
      <c r="R31" s="22"/>
    </row>
    <row r="32" spans="1:19" s="77" customFormat="1">
      <c r="B32" s="22"/>
      <c r="C32" s="22"/>
      <c r="D32" s="22"/>
      <c r="E32" s="22"/>
      <c r="F32" s="22"/>
      <c r="G32" s="22"/>
      <c r="H32" s="22"/>
      <c r="I32" s="22"/>
      <c r="J32" s="22"/>
      <c r="K32" s="22"/>
      <c r="L32" s="22"/>
      <c r="M32" s="22"/>
      <c r="N32" s="22"/>
      <c r="O32" s="22"/>
      <c r="P32" s="22"/>
      <c r="Q32" s="22"/>
      <c r="R32" s="22"/>
    </row>
    <row r="33" spans="2:21" s="77" customFormat="1">
      <c r="B33" s="22"/>
      <c r="C33" s="22"/>
      <c r="D33" s="22"/>
      <c r="E33" s="22"/>
      <c r="F33" s="22"/>
      <c r="G33" s="22"/>
      <c r="H33" s="22"/>
      <c r="I33" s="22"/>
      <c r="J33" s="22"/>
      <c r="K33" s="22"/>
      <c r="L33" s="22"/>
      <c r="M33" s="22"/>
      <c r="N33" s="22"/>
      <c r="O33" s="22"/>
      <c r="P33" s="22"/>
    </row>
    <row r="34" spans="2:21" s="77" customFormat="1">
      <c r="B34" s="22"/>
      <c r="C34" s="22"/>
      <c r="D34" s="22"/>
      <c r="E34" s="22"/>
      <c r="F34" s="22"/>
      <c r="G34" s="22"/>
      <c r="H34" s="22"/>
      <c r="I34" s="22"/>
      <c r="J34" s="22"/>
      <c r="K34" s="22"/>
      <c r="L34" s="22"/>
      <c r="M34" s="22"/>
      <c r="N34" s="22"/>
      <c r="O34" s="22"/>
      <c r="P34" s="22"/>
    </row>
    <row r="35" spans="2:21" s="77" customFormat="1">
      <c r="B35" s="22"/>
      <c r="C35" s="22"/>
      <c r="D35" s="22"/>
      <c r="E35" s="22"/>
      <c r="F35" s="22"/>
      <c r="G35" s="22"/>
      <c r="H35" s="22"/>
      <c r="I35" s="22"/>
      <c r="J35" s="22"/>
      <c r="K35" s="22"/>
      <c r="L35" s="22"/>
      <c r="M35" s="22"/>
      <c r="N35" s="22"/>
      <c r="O35" s="22"/>
      <c r="P35" s="22"/>
    </row>
    <row r="36" spans="2:21" s="77" customFormat="1">
      <c r="B36" s="22"/>
      <c r="C36" s="22"/>
      <c r="D36" s="22"/>
      <c r="E36" s="22"/>
      <c r="F36" s="22"/>
      <c r="G36" s="22"/>
      <c r="H36" s="22"/>
      <c r="I36" s="22"/>
      <c r="J36" s="22"/>
      <c r="K36" s="22"/>
      <c r="L36" s="22"/>
      <c r="M36" s="22"/>
      <c r="N36" s="22"/>
      <c r="O36" s="22"/>
      <c r="P36" s="22"/>
      <c r="U36" s="80"/>
    </row>
    <row r="37" spans="2:21" s="77" customFormat="1" ht="14.25" customHeight="1">
      <c r="B37" s="22"/>
      <c r="C37" s="22"/>
      <c r="D37" s="22"/>
      <c r="E37" s="22"/>
      <c r="F37" s="22"/>
      <c r="G37" s="22"/>
      <c r="H37" s="22"/>
      <c r="I37" s="22"/>
      <c r="J37" s="22"/>
      <c r="K37" s="22"/>
      <c r="L37" s="22"/>
      <c r="M37" s="22"/>
      <c r="N37" s="22"/>
      <c r="O37" s="22"/>
      <c r="P37" s="22"/>
      <c r="U37" s="80"/>
    </row>
    <row r="38" spans="2:21" s="77" customFormat="1">
      <c r="B38" s="22"/>
      <c r="C38" s="22"/>
      <c r="D38" s="22"/>
      <c r="E38" s="22"/>
      <c r="F38" s="22"/>
      <c r="G38" s="22"/>
      <c r="H38" s="22"/>
      <c r="I38" s="22"/>
      <c r="J38" s="22"/>
      <c r="K38" s="22"/>
      <c r="L38" s="22"/>
      <c r="M38" s="22"/>
      <c r="N38" s="22"/>
      <c r="O38" s="22"/>
      <c r="P38" s="22"/>
    </row>
    <row r="39" spans="2:21" s="77" customFormat="1">
      <c r="B39" s="22"/>
      <c r="C39" s="22"/>
      <c r="D39" s="22"/>
      <c r="E39" s="22"/>
      <c r="F39" s="22"/>
      <c r="G39" s="22"/>
      <c r="H39" s="22"/>
      <c r="I39" s="22"/>
      <c r="J39" s="22"/>
      <c r="K39" s="22"/>
      <c r="L39" s="22"/>
      <c r="M39" s="22"/>
      <c r="N39" s="22"/>
      <c r="O39" s="22"/>
      <c r="P39" s="22"/>
    </row>
    <row r="40" spans="2:21" s="77" customFormat="1">
      <c r="B40" s="22"/>
      <c r="C40" s="22"/>
      <c r="D40" s="22"/>
      <c r="E40" s="22"/>
      <c r="F40" s="22"/>
      <c r="G40" s="22"/>
      <c r="H40" s="22"/>
      <c r="I40" s="22"/>
      <c r="J40" s="22"/>
      <c r="K40" s="22"/>
      <c r="L40" s="22"/>
      <c r="M40" s="22"/>
      <c r="N40" s="22"/>
      <c r="O40" s="22"/>
      <c r="P40" s="22"/>
    </row>
    <row r="41" spans="2:21" s="77" customFormat="1">
      <c r="B41" s="22"/>
      <c r="C41" s="22"/>
      <c r="D41" s="22"/>
      <c r="E41" s="22"/>
      <c r="F41" s="22"/>
      <c r="G41" s="22"/>
      <c r="H41" s="22"/>
      <c r="I41" s="22"/>
      <c r="J41" s="22"/>
      <c r="K41" s="22"/>
      <c r="L41" s="22"/>
      <c r="M41" s="22"/>
      <c r="N41" s="22"/>
      <c r="O41" s="22"/>
      <c r="P41" s="22"/>
    </row>
    <row r="42" spans="2:21" s="77" customFormat="1">
      <c r="B42" s="22"/>
      <c r="C42" s="22"/>
      <c r="D42" s="22"/>
      <c r="E42" s="22"/>
      <c r="F42" s="22"/>
      <c r="G42" s="22"/>
      <c r="H42" s="22"/>
      <c r="I42" s="22"/>
      <c r="J42" s="22"/>
      <c r="K42" s="22"/>
      <c r="L42" s="22"/>
      <c r="M42" s="22"/>
      <c r="N42" s="22"/>
      <c r="O42" s="22"/>
      <c r="P42" s="22"/>
    </row>
    <row r="43" spans="2:21" s="77" customFormat="1">
      <c r="B43" s="22"/>
      <c r="C43" s="22"/>
      <c r="D43" s="22"/>
      <c r="E43" s="22"/>
      <c r="F43" s="22"/>
      <c r="G43" s="22"/>
      <c r="H43" s="22"/>
      <c r="I43" s="22"/>
      <c r="J43" s="22"/>
      <c r="K43" s="22"/>
      <c r="L43" s="22"/>
      <c r="M43" s="22"/>
      <c r="N43" s="22"/>
      <c r="O43" s="22"/>
      <c r="P43" s="22"/>
    </row>
    <row r="44" spans="2:21" s="77" customFormat="1">
      <c r="B44" s="22"/>
      <c r="C44" s="22"/>
      <c r="D44" s="22"/>
      <c r="E44" s="22"/>
      <c r="F44" s="22"/>
      <c r="G44" s="22"/>
      <c r="H44" s="22"/>
      <c r="I44" s="22"/>
      <c r="J44" s="22"/>
      <c r="K44" s="22"/>
      <c r="L44" s="22"/>
      <c r="M44" s="22"/>
      <c r="N44" s="22"/>
      <c r="O44" s="22"/>
      <c r="P44" s="22"/>
    </row>
    <row r="45" spans="2:21" s="77" customFormat="1">
      <c r="B45" s="22"/>
      <c r="C45" s="22"/>
      <c r="D45" s="22"/>
      <c r="E45" s="22"/>
      <c r="F45" s="22"/>
      <c r="G45" s="22"/>
      <c r="H45" s="22"/>
      <c r="I45" s="22"/>
      <c r="J45" s="22"/>
      <c r="K45" s="22"/>
      <c r="L45" s="22"/>
      <c r="M45" s="22"/>
      <c r="N45" s="22"/>
      <c r="O45" s="22"/>
      <c r="P45" s="22"/>
    </row>
    <row r="46" spans="2:21" s="77" customFormat="1">
      <c r="B46" s="22"/>
      <c r="C46" s="22"/>
      <c r="D46" s="22"/>
      <c r="E46" s="22"/>
      <c r="F46" s="22"/>
      <c r="G46" s="22"/>
      <c r="H46" s="22"/>
      <c r="I46" s="22"/>
      <c r="J46" s="22"/>
      <c r="K46" s="22"/>
      <c r="L46" s="22"/>
      <c r="M46" s="22"/>
      <c r="N46" s="22"/>
      <c r="O46" s="22"/>
      <c r="P46" s="22"/>
    </row>
    <row r="47" spans="2:21" s="77" customFormat="1">
      <c r="B47" s="22"/>
      <c r="C47" s="22"/>
      <c r="D47" s="22"/>
      <c r="E47" s="22"/>
      <c r="F47" s="22"/>
      <c r="G47" s="22"/>
      <c r="H47" s="22"/>
      <c r="I47" s="22"/>
      <c r="J47" s="22"/>
      <c r="K47" s="22"/>
      <c r="L47" s="22"/>
      <c r="M47" s="22"/>
      <c r="N47" s="22"/>
      <c r="O47" s="22"/>
      <c r="P47" s="22"/>
    </row>
    <row r="48" spans="2:21" s="77" customFormat="1" ht="14.25" customHeight="1">
      <c r="B48" s="22"/>
      <c r="C48" s="22"/>
      <c r="D48" s="22"/>
      <c r="E48" s="22"/>
      <c r="F48" s="22"/>
      <c r="G48" s="22"/>
      <c r="H48" s="22"/>
      <c r="I48" s="22"/>
      <c r="J48" s="22"/>
      <c r="K48" s="22"/>
      <c r="L48" s="22"/>
      <c r="M48" s="22"/>
      <c r="N48" s="22"/>
      <c r="O48" s="22"/>
      <c r="P48" s="22"/>
    </row>
    <row r="49" spans="2:16" s="77" customFormat="1">
      <c r="B49" s="22"/>
      <c r="C49" s="22"/>
      <c r="D49" s="22"/>
      <c r="E49" s="22"/>
      <c r="F49" s="22"/>
      <c r="G49" s="22"/>
      <c r="H49" s="22"/>
      <c r="I49" s="22"/>
      <c r="J49" s="22"/>
      <c r="K49" s="22"/>
      <c r="L49" s="22"/>
      <c r="M49" s="22"/>
      <c r="N49" s="22"/>
      <c r="O49" s="22"/>
      <c r="P49" s="22"/>
    </row>
    <row r="50" spans="2:16" s="77" customFormat="1">
      <c r="B50" s="22"/>
      <c r="C50" s="22"/>
      <c r="D50" s="22"/>
      <c r="E50" s="22"/>
      <c r="F50" s="22"/>
      <c r="G50" s="22"/>
      <c r="H50" s="22"/>
      <c r="I50" s="22"/>
      <c r="J50" s="22"/>
      <c r="K50" s="22"/>
      <c r="L50" s="22"/>
      <c r="M50" s="22"/>
      <c r="N50" s="22"/>
      <c r="O50" s="22"/>
      <c r="P50" s="22"/>
    </row>
    <row r="51" spans="2:16" s="77" customFormat="1">
      <c r="B51" s="22"/>
      <c r="C51" s="22"/>
      <c r="D51" s="22"/>
      <c r="E51" s="22"/>
      <c r="F51" s="22"/>
      <c r="G51" s="22"/>
      <c r="H51" s="22"/>
      <c r="I51" s="22"/>
      <c r="J51" s="22"/>
      <c r="K51" s="22"/>
      <c r="L51" s="22"/>
      <c r="M51" s="22"/>
      <c r="N51" s="22"/>
      <c r="O51" s="22"/>
      <c r="P51" s="22"/>
    </row>
    <row r="52" spans="2:16" s="77" customFormat="1">
      <c r="B52" s="22"/>
      <c r="C52" s="22"/>
      <c r="D52" s="22"/>
      <c r="E52" s="22"/>
      <c r="F52" s="22"/>
      <c r="G52" s="22"/>
      <c r="H52" s="22"/>
      <c r="I52" s="22"/>
      <c r="J52" s="22"/>
      <c r="K52" s="22"/>
      <c r="L52" s="22"/>
      <c r="M52" s="22"/>
      <c r="N52" s="22"/>
      <c r="O52" s="22"/>
      <c r="P52" s="22"/>
    </row>
    <row r="53" spans="2:16" s="77" customFormat="1">
      <c r="B53" s="22"/>
      <c r="C53" s="22"/>
      <c r="D53" s="22"/>
      <c r="E53" s="22"/>
      <c r="F53" s="22"/>
      <c r="G53" s="22"/>
      <c r="H53" s="22"/>
      <c r="I53" s="22"/>
      <c r="J53" s="22"/>
      <c r="K53" s="22"/>
      <c r="L53" s="22"/>
      <c r="M53" s="22"/>
      <c r="N53" s="22"/>
      <c r="O53" s="22"/>
      <c r="P53" s="22"/>
    </row>
    <row r="54" spans="2:16" s="77" customFormat="1">
      <c r="B54" s="22"/>
      <c r="C54" s="22"/>
      <c r="D54" s="22"/>
      <c r="E54" s="22"/>
      <c r="F54" s="22"/>
      <c r="G54" s="22"/>
      <c r="H54" s="22"/>
      <c r="I54" s="22"/>
      <c r="J54" s="22"/>
      <c r="K54" s="22"/>
      <c r="L54" s="22"/>
      <c r="M54" s="22"/>
      <c r="N54" s="22"/>
      <c r="O54" s="22"/>
      <c r="P54" s="22"/>
    </row>
    <row r="55" spans="2:16" s="77" customFormat="1">
      <c r="B55" s="22"/>
      <c r="C55" s="22"/>
      <c r="D55" s="22"/>
      <c r="E55" s="22"/>
      <c r="F55" s="22"/>
      <c r="G55" s="22"/>
      <c r="H55" s="22"/>
      <c r="I55" s="22"/>
      <c r="J55" s="22"/>
      <c r="K55" s="22"/>
      <c r="L55" s="22"/>
      <c r="M55" s="22"/>
      <c r="N55" s="22"/>
      <c r="O55" s="22"/>
      <c r="P55" s="22"/>
    </row>
    <row r="56" spans="2:16" s="77" customFormat="1">
      <c r="B56" s="22"/>
      <c r="C56" s="22"/>
      <c r="D56" s="22"/>
      <c r="E56" s="22"/>
      <c r="F56" s="22"/>
      <c r="G56" s="22"/>
      <c r="H56" s="22"/>
      <c r="I56" s="22"/>
      <c r="J56" s="22"/>
      <c r="K56" s="22"/>
      <c r="L56" s="22"/>
      <c r="M56" s="22"/>
      <c r="N56" s="22"/>
      <c r="O56" s="22"/>
      <c r="P56" s="22"/>
    </row>
    <row r="57" spans="2:16" s="77" customFormat="1">
      <c r="B57" s="22"/>
      <c r="C57" s="22"/>
      <c r="D57" s="22"/>
      <c r="E57" s="22"/>
      <c r="F57" s="22"/>
      <c r="G57" s="22"/>
      <c r="H57" s="22"/>
      <c r="I57" s="22"/>
      <c r="J57" s="22"/>
      <c r="K57" s="22"/>
      <c r="L57" s="22"/>
      <c r="M57" s="22"/>
      <c r="N57" s="22"/>
      <c r="O57" s="22"/>
      <c r="P57" s="22"/>
    </row>
    <row r="58" spans="2:16" s="77" customFormat="1">
      <c r="B58" s="22"/>
      <c r="C58" s="22"/>
      <c r="D58" s="22"/>
      <c r="E58" s="22"/>
      <c r="F58" s="22"/>
      <c r="G58" s="22"/>
      <c r="H58" s="22"/>
      <c r="I58" s="22"/>
      <c r="J58" s="22"/>
      <c r="K58" s="22"/>
      <c r="L58" s="22"/>
      <c r="M58" s="22"/>
      <c r="N58" s="22"/>
      <c r="O58" s="22"/>
      <c r="P58" s="22"/>
    </row>
    <row r="59" spans="2:16" s="77" customFormat="1">
      <c r="B59" s="22"/>
      <c r="C59" s="22"/>
      <c r="D59" s="22"/>
      <c r="E59" s="22"/>
      <c r="F59" s="22"/>
      <c r="G59" s="22"/>
      <c r="H59" s="22"/>
      <c r="I59" s="22"/>
      <c r="J59" s="22"/>
      <c r="K59" s="22"/>
      <c r="L59" s="22"/>
      <c r="M59" s="22"/>
      <c r="N59" s="22"/>
      <c r="O59" s="22"/>
      <c r="P59" s="22"/>
    </row>
    <row r="60" spans="2:16" s="77" customFormat="1">
      <c r="B60" s="22"/>
      <c r="C60" s="22"/>
      <c r="D60" s="22"/>
      <c r="E60" s="22"/>
      <c r="F60" s="22"/>
      <c r="G60" s="22"/>
      <c r="H60" s="22"/>
      <c r="I60" s="22"/>
      <c r="J60" s="22"/>
      <c r="K60" s="22"/>
      <c r="L60" s="22"/>
      <c r="M60" s="22"/>
      <c r="N60" s="22"/>
      <c r="O60" s="22"/>
      <c r="P60" s="22"/>
    </row>
    <row r="61" spans="2:16" s="77" customFormat="1" ht="14.25" customHeight="1">
      <c r="B61" s="22"/>
      <c r="C61" s="22"/>
      <c r="D61" s="22"/>
      <c r="E61" s="22"/>
      <c r="F61" s="22"/>
      <c r="G61" s="22"/>
      <c r="H61" s="22"/>
      <c r="I61" s="22"/>
      <c r="J61" s="22"/>
      <c r="K61" s="22"/>
      <c r="L61" s="22"/>
      <c r="M61" s="22"/>
      <c r="N61" s="22"/>
      <c r="O61" s="22"/>
      <c r="P61" s="22"/>
    </row>
    <row r="62" spans="2:16" s="77" customFormat="1" ht="14.25" customHeight="1">
      <c r="B62" s="22"/>
      <c r="C62" s="22"/>
      <c r="D62" s="22"/>
      <c r="E62" s="22"/>
      <c r="F62" s="22"/>
      <c r="G62" s="22"/>
      <c r="H62" s="22"/>
      <c r="I62" s="22"/>
      <c r="J62" s="22"/>
      <c r="K62" s="22"/>
      <c r="L62" s="22"/>
      <c r="M62" s="22"/>
      <c r="N62" s="22"/>
      <c r="O62" s="22"/>
      <c r="P62" s="22"/>
    </row>
    <row r="63" spans="2:16" s="77" customFormat="1">
      <c r="B63" s="22"/>
      <c r="C63" s="22"/>
      <c r="D63" s="22"/>
      <c r="E63" s="22"/>
      <c r="F63" s="22"/>
      <c r="G63" s="22"/>
      <c r="H63" s="22"/>
      <c r="I63" s="22"/>
      <c r="J63" s="22"/>
      <c r="K63" s="22"/>
      <c r="L63" s="22"/>
      <c r="M63" s="22"/>
      <c r="N63" s="22"/>
      <c r="O63" s="22"/>
      <c r="P63" s="22"/>
    </row>
    <row r="64" spans="2:16" s="77" customFormat="1">
      <c r="B64" s="22"/>
      <c r="C64" s="22"/>
      <c r="D64" s="22"/>
      <c r="E64" s="22"/>
      <c r="F64" s="22"/>
      <c r="G64" s="22"/>
      <c r="H64" s="22"/>
      <c r="I64" s="22"/>
      <c r="J64" s="22"/>
      <c r="K64" s="22"/>
      <c r="L64" s="22"/>
      <c r="M64" s="22"/>
      <c r="N64" s="22"/>
      <c r="O64" s="22"/>
      <c r="P64" s="22"/>
    </row>
    <row r="65" spans="1:16" s="77" customFormat="1">
      <c r="B65" s="22"/>
      <c r="C65" s="22"/>
      <c r="D65" s="22"/>
      <c r="E65" s="22"/>
      <c r="F65" s="22"/>
      <c r="G65" s="22"/>
      <c r="H65" s="22"/>
      <c r="I65" s="22"/>
      <c r="J65" s="22"/>
      <c r="K65" s="22"/>
      <c r="L65" s="22"/>
      <c r="M65" s="22"/>
      <c r="N65" s="22"/>
      <c r="O65" s="22"/>
      <c r="P65" s="22"/>
    </row>
    <row r="66" spans="1:16" s="77" customFormat="1">
      <c r="B66" s="22"/>
      <c r="C66" s="22"/>
      <c r="D66" s="22"/>
      <c r="E66" s="22"/>
      <c r="F66" s="22"/>
      <c r="G66" s="22"/>
      <c r="H66" s="22"/>
      <c r="I66" s="22"/>
      <c r="J66" s="22"/>
      <c r="K66" s="22"/>
      <c r="L66" s="22"/>
      <c r="M66" s="22"/>
      <c r="N66" s="22"/>
      <c r="O66" s="22"/>
      <c r="P66" s="22"/>
    </row>
    <row r="67" spans="1:16" s="77" customFormat="1">
      <c r="B67" s="22"/>
      <c r="C67" s="22"/>
      <c r="D67" s="22"/>
      <c r="E67" s="22"/>
      <c r="F67" s="22"/>
      <c r="G67" s="22"/>
      <c r="H67" s="22"/>
      <c r="I67" s="22"/>
      <c r="J67" s="22"/>
      <c r="K67" s="22"/>
      <c r="L67" s="22"/>
      <c r="M67" s="22"/>
      <c r="N67" s="22"/>
      <c r="O67" s="22"/>
      <c r="P67" s="22"/>
    </row>
    <row r="68" spans="1:16" s="77" customFormat="1">
      <c r="B68" s="22"/>
      <c r="C68" s="22"/>
      <c r="D68" s="22"/>
      <c r="E68" s="22"/>
      <c r="F68" s="22"/>
      <c r="G68" s="22"/>
      <c r="H68" s="22"/>
      <c r="I68" s="22"/>
      <c r="J68" s="22"/>
      <c r="K68" s="22"/>
      <c r="L68" s="22"/>
      <c r="M68" s="22"/>
      <c r="N68" s="22"/>
      <c r="O68" s="22"/>
      <c r="P68" s="22"/>
    </row>
    <row r="69" spans="1:16" s="77" customFormat="1">
      <c r="B69" s="22"/>
      <c r="C69" s="22"/>
      <c r="D69" s="22"/>
      <c r="E69" s="22"/>
      <c r="F69" s="22"/>
      <c r="G69" s="22"/>
      <c r="H69" s="22"/>
      <c r="I69" s="22"/>
      <c r="J69" s="22"/>
      <c r="K69" s="22"/>
      <c r="L69" s="22"/>
      <c r="M69" s="22"/>
      <c r="N69" s="22"/>
      <c r="O69" s="22"/>
      <c r="P69" s="22"/>
    </row>
    <row r="70" spans="1:16" s="77" customFormat="1">
      <c r="B70" s="22"/>
      <c r="C70" s="22"/>
      <c r="D70" s="22"/>
      <c r="E70" s="22"/>
      <c r="F70" s="22"/>
      <c r="G70" s="22"/>
      <c r="H70" s="22"/>
      <c r="I70" s="22"/>
      <c r="J70" s="22"/>
      <c r="K70" s="22"/>
      <c r="L70" s="22"/>
      <c r="M70" s="22"/>
      <c r="N70" s="22"/>
      <c r="O70" s="22"/>
      <c r="P70" s="22"/>
    </row>
    <row r="71" spans="1:16" s="77" customFormat="1">
      <c r="B71" s="22"/>
      <c r="C71" s="22"/>
      <c r="D71" s="22"/>
      <c r="E71" s="22"/>
      <c r="F71" s="22"/>
      <c r="G71" s="22"/>
      <c r="H71" s="22"/>
      <c r="I71" s="22"/>
      <c r="J71" s="22"/>
      <c r="K71" s="22"/>
      <c r="L71" s="22"/>
      <c r="M71" s="22"/>
      <c r="N71" s="22"/>
      <c r="O71" s="22"/>
      <c r="P71" s="22"/>
    </row>
    <row r="72" spans="1:16" s="77" customFormat="1">
      <c r="B72" s="22"/>
      <c r="C72" s="22"/>
      <c r="D72" s="22"/>
      <c r="E72" s="22"/>
      <c r="F72" s="22"/>
      <c r="G72" s="22"/>
      <c r="H72" s="22"/>
      <c r="I72" s="22"/>
      <c r="J72" s="22"/>
      <c r="K72" s="22"/>
      <c r="L72" s="22"/>
      <c r="M72" s="22"/>
      <c r="N72" s="22"/>
      <c r="O72" s="22"/>
      <c r="P72" s="22"/>
    </row>
    <row r="73" spans="1:16" s="77" customFormat="1">
      <c r="B73" s="22"/>
      <c r="C73" s="22"/>
      <c r="D73" s="22"/>
      <c r="E73" s="22"/>
      <c r="F73" s="22"/>
      <c r="G73" s="22"/>
      <c r="H73" s="22"/>
      <c r="I73" s="22"/>
      <c r="J73" s="22"/>
      <c r="K73" s="22"/>
      <c r="L73" s="22"/>
      <c r="M73" s="22"/>
      <c r="N73" s="22"/>
      <c r="O73" s="22"/>
      <c r="P73" s="22"/>
    </row>
    <row r="74" spans="1:16" s="77" customFormat="1">
      <c r="B74" s="22"/>
      <c r="C74" s="22"/>
      <c r="D74" s="22"/>
      <c r="E74" s="22"/>
      <c r="F74" s="22"/>
      <c r="G74" s="22"/>
      <c r="H74" s="22"/>
      <c r="I74" s="22"/>
      <c r="J74" s="22"/>
      <c r="K74" s="22"/>
      <c r="L74" s="22"/>
      <c r="M74" s="22"/>
      <c r="N74" s="22"/>
      <c r="O74" s="22"/>
      <c r="P74" s="22"/>
    </row>
    <row r="75" spans="1:16" s="77" customFormat="1">
      <c r="A75" s="22"/>
      <c r="B75" s="22"/>
      <c r="C75" s="22"/>
      <c r="D75" s="22"/>
      <c r="E75" s="22"/>
      <c r="F75" s="22"/>
      <c r="G75" s="22"/>
      <c r="H75" s="22"/>
      <c r="I75" s="22"/>
      <c r="J75" s="22"/>
      <c r="K75" s="22"/>
      <c r="L75" s="22"/>
      <c r="M75" s="22"/>
      <c r="N75" s="22"/>
      <c r="O75" s="22"/>
      <c r="P75" s="22"/>
    </row>
    <row r="76" spans="1:16" s="77" customFormat="1">
      <c r="A76" s="22"/>
      <c r="B76" s="22"/>
      <c r="C76" s="22"/>
      <c r="D76" s="22"/>
      <c r="E76" s="22"/>
      <c r="F76" s="22"/>
      <c r="G76" s="22"/>
      <c r="H76" s="22"/>
      <c r="I76" s="22"/>
      <c r="J76" s="22"/>
      <c r="K76" s="22"/>
      <c r="L76" s="22"/>
      <c r="M76" s="22"/>
      <c r="N76" s="22"/>
      <c r="O76" s="22"/>
      <c r="P76" s="22"/>
    </row>
    <row r="77" spans="1:16" s="77" customFormat="1">
      <c r="A77" s="22"/>
      <c r="B77" s="22"/>
      <c r="C77" s="22"/>
      <c r="D77" s="22"/>
      <c r="E77" s="22"/>
      <c r="F77" s="22"/>
      <c r="G77" s="22"/>
      <c r="H77" s="22"/>
      <c r="I77" s="22"/>
      <c r="J77" s="22"/>
      <c r="K77" s="22"/>
      <c r="L77" s="22"/>
      <c r="M77" s="22"/>
      <c r="N77" s="22"/>
      <c r="O77" s="22"/>
      <c r="P77" s="22"/>
    </row>
    <row r="78" spans="1:16" s="77" customFormat="1">
      <c r="A78" s="22"/>
      <c r="B78" s="22"/>
      <c r="C78" s="22"/>
      <c r="D78" s="22"/>
      <c r="E78" s="22"/>
      <c r="F78" s="22"/>
      <c r="G78" s="22"/>
      <c r="H78" s="22"/>
      <c r="I78" s="22"/>
      <c r="J78" s="22"/>
      <c r="K78" s="22"/>
      <c r="L78" s="22"/>
      <c r="M78" s="22"/>
      <c r="N78" s="22"/>
      <c r="O78" s="22"/>
      <c r="P78" s="22"/>
    </row>
    <row r="79" spans="1:16" s="77" customFormat="1">
      <c r="A79" s="22"/>
      <c r="B79" s="22"/>
      <c r="C79" s="22"/>
      <c r="D79" s="22"/>
      <c r="E79" s="22"/>
      <c r="F79" s="22"/>
      <c r="G79" s="22"/>
      <c r="H79" s="22"/>
      <c r="I79" s="22"/>
      <c r="J79" s="22"/>
      <c r="K79" s="22"/>
      <c r="L79" s="22"/>
      <c r="M79" s="22"/>
      <c r="N79" s="22"/>
      <c r="O79" s="22"/>
      <c r="P79" s="22"/>
    </row>
    <row r="80" spans="1:16" s="77" customFormat="1">
      <c r="A80" s="22"/>
      <c r="B80" s="22"/>
      <c r="C80" s="22"/>
      <c r="D80" s="22"/>
      <c r="E80" s="22"/>
      <c r="F80" s="22"/>
      <c r="G80" s="22"/>
      <c r="H80" s="22"/>
      <c r="I80" s="22"/>
      <c r="J80" s="22"/>
      <c r="K80" s="22"/>
      <c r="L80" s="22"/>
      <c r="M80" s="22"/>
      <c r="N80" s="22"/>
      <c r="O80" s="22"/>
      <c r="P80" s="22"/>
    </row>
    <row r="81" spans="1:16" s="77" customFormat="1">
      <c r="A81" s="22"/>
      <c r="B81" s="22"/>
      <c r="C81" s="22"/>
      <c r="D81" s="22"/>
      <c r="E81" s="22"/>
      <c r="F81" s="22"/>
      <c r="G81" s="22"/>
      <c r="H81" s="22"/>
      <c r="I81" s="22"/>
      <c r="J81" s="22"/>
      <c r="K81" s="22"/>
      <c r="L81" s="22"/>
      <c r="M81" s="22"/>
      <c r="N81" s="22"/>
      <c r="O81" s="22"/>
      <c r="P81" s="22"/>
    </row>
    <row r="82" spans="1:16" s="77" customFormat="1">
      <c r="A82" s="22"/>
      <c r="B82" s="22"/>
      <c r="C82" s="22"/>
      <c r="D82" s="22"/>
      <c r="E82" s="22"/>
      <c r="F82" s="22"/>
      <c r="G82" s="22"/>
      <c r="H82" s="22"/>
      <c r="I82" s="22"/>
      <c r="J82" s="22"/>
      <c r="K82" s="22"/>
      <c r="L82" s="22"/>
      <c r="M82" s="22"/>
      <c r="N82" s="22"/>
      <c r="O82" s="22"/>
      <c r="P82" s="22"/>
    </row>
    <row r="83" spans="1:16" s="77" customFormat="1">
      <c r="A83" s="22"/>
      <c r="B83" s="22"/>
      <c r="C83" s="22"/>
      <c r="D83" s="22"/>
      <c r="E83" s="22"/>
      <c r="F83" s="22"/>
      <c r="G83" s="22"/>
      <c r="H83" s="22"/>
      <c r="I83" s="22"/>
      <c r="J83" s="22"/>
      <c r="K83" s="22"/>
      <c r="L83" s="22"/>
      <c r="M83" s="22"/>
      <c r="N83" s="22"/>
      <c r="O83" s="22"/>
      <c r="P83" s="22"/>
    </row>
    <row r="84" spans="1:16" s="77" customFormat="1">
      <c r="A84" s="22"/>
      <c r="B84" s="22"/>
      <c r="C84" s="22"/>
      <c r="D84" s="22"/>
      <c r="E84" s="22"/>
      <c r="F84" s="22"/>
      <c r="G84" s="22"/>
      <c r="H84" s="22"/>
      <c r="I84" s="22"/>
      <c r="J84" s="22"/>
      <c r="K84" s="22"/>
      <c r="L84" s="22"/>
      <c r="M84" s="22"/>
      <c r="N84" s="22"/>
      <c r="O84" s="22"/>
      <c r="P84" s="22"/>
    </row>
    <row r="85" spans="1:16" s="77" customFormat="1">
      <c r="A85" s="22"/>
      <c r="B85" s="22"/>
      <c r="C85" s="22"/>
      <c r="D85" s="22"/>
      <c r="E85" s="22"/>
      <c r="F85" s="22"/>
      <c r="G85" s="22"/>
      <c r="H85" s="22"/>
      <c r="I85" s="22"/>
      <c r="J85" s="22"/>
      <c r="K85" s="22"/>
      <c r="L85" s="22"/>
      <c r="M85" s="22"/>
      <c r="N85" s="22"/>
      <c r="O85" s="22"/>
      <c r="P85" s="22"/>
    </row>
    <row r="86" spans="1:16" s="77" customFormat="1">
      <c r="A86" s="22"/>
      <c r="B86" s="22"/>
      <c r="C86" s="22"/>
      <c r="D86" s="22"/>
      <c r="E86" s="22"/>
      <c r="F86" s="22"/>
      <c r="G86" s="22"/>
      <c r="H86" s="22"/>
      <c r="I86" s="22"/>
      <c r="J86" s="22"/>
      <c r="K86" s="22"/>
      <c r="L86" s="22"/>
      <c r="M86" s="22"/>
      <c r="N86" s="22"/>
      <c r="O86" s="22"/>
      <c r="P86" s="22"/>
    </row>
    <row r="87" spans="1:16" s="77" customFormat="1">
      <c r="A87" s="22"/>
      <c r="B87" s="22"/>
      <c r="C87" s="22"/>
      <c r="D87" s="22"/>
      <c r="E87" s="22"/>
      <c r="F87" s="22"/>
      <c r="G87" s="22"/>
      <c r="H87" s="22"/>
      <c r="I87" s="22"/>
      <c r="J87" s="22"/>
      <c r="K87" s="22"/>
      <c r="L87" s="22"/>
      <c r="M87" s="22"/>
      <c r="N87" s="22"/>
      <c r="O87" s="22"/>
      <c r="P87" s="22"/>
    </row>
    <row r="88" spans="1:16" s="77" customFormat="1">
      <c r="B88" s="22"/>
      <c r="C88" s="22"/>
      <c r="D88" s="22"/>
      <c r="E88" s="22"/>
      <c r="F88" s="22"/>
      <c r="G88" s="22"/>
      <c r="H88" s="22"/>
      <c r="I88" s="22"/>
      <c r="J88" s="22"/>
      <c r="K88" s="22"/>
      <c r="L88" s="22"/>
      <c r="M88" s="22"/>
      <c r="N88" s="22"/>
      <c r="O88" s="22"/>
      <c r="P88" s="22"/>
    </row>
    <row r="89" spans="1:16" s="77" customFormat="1">
      <c r="B89" s="22"/>
      <c r="C89" s="22"/>
      <c r="D89" s="22"/>
      <c r="E89" s="22"/>
      <c r="F89" s="22"/>
      <c r="G89" s="22"/>
      <c r="H89" s="22"/>
      <c r="I89" s="22"/>
      <c r="J89" s="22"/>
      <c r="K89" s="22"/>
      <c r="L89" s="22"/>
      <c r="M89" s="22"/>
      <c r="N89" s="22"/>
      <c r="O89" s="22"/>
      <c r="P89" s="22"/>
    </row>
    <row r="90" spans="1:16" s="77" customFormat="1">
      <c r="B90" s="22"/>
      <c r="C90" s="22"/>
      <c r="D90" s="22"/>
      <c r="E90" s="22"/>
      <c r="F90" s="22"/>
      <c r="G90" s="22"/>
      <c r="H90" s="22"/>
      <c r="I90" s="22"/>
      <c r="J90" s="22"/>
      <c r="K90" s="22"/>
      <c r="L90" s="22"/>
      <c r="M90" s="22"/>
      <c r="N90" s="22"/>
      <c r="O90" s="22"/>
      <c r="P90" s="22"/>
    </row>
    <row r="91" spans="1:16" s="77" customFormat="1">
      <c r="B91" s="22"/>
      <c r="C91" s="22"/>
      <c r="D91" s="22"/>
      <c r="E91" s="22"/>
      <c r="F91" s="22"/>
      <c r="G91" s="22"/>
      <c r="H91" s="22"/>
      <c r="I91" s="22"/>
      <c r="J91" s="22"/>
      <c r="K91" s="22"/>
      <c r="L91" s="22"/>
      <c r="M91" s="22"/>
      <c r="N91" s="22"/>
      <c r="O91" s="22"/>
      <c r="P91" s="22"/>
    </row>
    <row r="92" spans="1:16" s="77" customFormat="1">
      <c r="B92" s="22"/>
      <c r="C92" s="22"/>
      <c r="D92" s="22"/>
      <c r="E92" s="22"/>
      <c r="F92" s="22"/>
      <c r="G92" s="22"/>
      <c r="H92" s="22"/>
      <c r="I92" s="22"/>
      <c r="J92" s="22"/>
      <c r="K92" s="22"/>
      <c r="L92" s="22"/>
      <c r="M92" s="22"/>
      <c r="N92" s="22"/>
      <c r="O92" s="22"/>
      <c r="P92" s="22"/>
    </row>
    <row r="93" spans="1:16" s="77" customFormat="1">
      <c r="B93" s="22"/>
      <c r="C93" s="22"/>
      <c r="D93" s="22"/>
      <c r="E93" s="22"/>
      <c r="F93" s="22"/>
      <c r="G93" s="22"/>
      <c r="H93" s="22"/>
      <c r="I93" s="22"/>
      <c r="J93" s="22"/>
      <c r="K93" s="22"/>
      <c r="L93" s="22"/>
      <c r="M93" s="22"/>
      <c r="N93" s="22"/>
      <c r="O93" s="22"/>
      <c r="P93" s="22"/>
    </row>
    <row r="94" spans="1:16" s="77" customFormat="1">
      <c r="B94" s="22"/>
      <c r="C94" s="22"/>
      <c r="D94" s="22"/>
      <c r="E94" s="22"/>
      <c r="F94" s="22"/>
      <c r="G94" s="22"/>
      <c r="H94" s="22"/>
      <c r="I94" s="22"/>
      <c r="J94" s="22"/>
      <c r="K94" s="22"/>
      <c r="L94" s="22"/>
      <c r="M94" s="22"/>
      <c r="N94" s="22"/>
      <c r="O94" s="22"/>
      <c r="P94" s="22"/>
    </row>
    <row r="95" spans="1:16" s="77" customFormat="1">
      <c r="B95" s="22"/>
      <c r="C95" s="22"/>
      <c r="D95" s="22"/>
      <c r="E95" s="22"/>
      <c r="F95" s="22"/>
      <c r="G95" s="22"/>
      <c r="H95" s="22"/>
      <c r="I95" s="22"/>
      <c r="J95" s="22"/>
      <c r="K95" s="22"/>
      <c r="L95" s="22"/>
      <c r="M95" s="22"/>
      <c r="N95" s="22"/>
      <c r="O95" s="22"/>
      <c r="P95" s="22"/>
    </row>
    <row r="96" spans="1:16" s="77" customFormat="1">
      <c r="B96" s="22"/>
      <c r="C96" s="22"/>
      <c r="D96" s="22"/>
      <c r="E96" s="22"/>
      <c r="F96" s="22"/>
      <c r="G96" s="22"/>
      <c r="H96" s="22"/>
      <c r="I96" s="22"/>
      <c r="J96" s="22"/>
      <c r="K96" s="22"/>
      <c r="L96" s="22"/>
      <c r="M96" s="22"/>
      <c r="N96" s="22"/>
      <c r="O96" s="22"/>
      <c r="P96" s="22"/>
    </row>
    <row r="97" spans="2:16" s="77" customFormat="1">
      <c r="B97" s="22"/>
      <c r="C97" s="22"/>
      <c r="D97" s="22"/>
      <c r="E97" s="22"/>
      <c r="F97" s="22"/>
      <c r="G97" s="22"/>
      <c r="H97" s="22"/>
      <c r="I97" s="22"/>
      <c r="J97" s="22"/>
      <c r="K97" s="22"/>
      <c r="L97" s="22"/>
      <c r="M97" s="22"/>
      <c r="N97" s="22"/>
      <c r="O97" s="22"/>
      <c r="P97" s="22"/>
    </row>
    <row r="98" spans="2:16" s="77" customFormat="1">
      <c r="B98" s="22"/>
      <c r="C98" s="22"/>
      <c r="D98" s="22"/>
      <c r="E98" s="22"/>
      <c r="F98" s="22"/>
      <c r="G98" s="22"/>
      <c r="H98" s="22"/>
      <c r="I98" s="22"/>
      <c r="J98" s="22"/>
      <c r="K98" s="22"/>
      <c r="L98" s="22"/>
      <c r="M98" s="22"/>
      <c r="N98" s="22"/>
      <c r="O98" s="22"/>
      <c r="P98" s="22"/>
    </row>
    <row r="99" spans="2:16" s="77" customFormat="1">
      <c r="B99" s="22"/>
      <c r="C99" s="22"/>
      <c r="D99" s="22"/>
      <c r="E99" s="22"/>
      <c r="F99" s="22"/>
      <c r="G99" s="22"/>
      <c r="H99" s="22"/>
      <c r="I99" s="22"/>
      <c r="J99" s="22"/>
      <c r="K99" s="22"/>
      <c r="L99" s="22"/>
      <c r="M99" s="22"/>
      <c r="N99" s="22"/>
      <c r="O99" s="22"/>
      <c r="P99" s="22"/>
    </row>
    <row r="100" spans="2:16" s="77" customFormat="1">
      <c r="B100" s="22"/>
      <c r="C100" s="22"/>
      <c r="D100" s="22"/>
      <c r="E100" s="22"/>
      <c r="F100" s="22"/>
      <c r="G100" s="22"/>
      <c r="H100" s="22"/>
      <c r="I100" s="22"/>
      <c r="J100" s="22"/>
      <c r="K100" s="22"/>
      <c r="L100" s="22"/>
      <c r="M100" s="22"/>
      <c r="N100" s="22"/>
      <c r="O100" s="22"/>
      <c r="P100" s="22"/>
    </row>
    <row r="101" spans="2:16" s="77" customFormat="1">
      <c r="B101" s="22"/>
      <c r="C101" s="22"/>
      <c r="D101" s="22"/>
      <c r="E101" s="22"/>
      <c r="F101" s="22"/>
      <c r="G101" s="22"/>
      <c r="H101" s="22"/>
      <c r="I101" s="22"/>
      <c r="J101" s="22"/>
      <c r="K101" s="22"/>
      <c r="L101" s="22"/>
      <c r="M101" s="22"/>
      <c r="N101" s="22"/>
      <c r="O101" s="22"/>
      <c r="P101" s="22"/>
    </row>
    <row r="102" spans="2:16" s="77" customFormat="1">
      <c r="B102" s="22"/>
      <c r="C102" s="22"/>
      <c r="D102" s="22"/>
      <c r="E102" s="22"/>
      <c r="F102" s="22"/>
      <c r="G102" s="22"/>
      <c r="H102" s="22"/>
      <c r="I102" s="22"/>
      <c r="J102" s="22"/>
      <c r="K102" s="22"/>
      <c r="L102" s="22"/>
      <c r="M102" s="22"/>
      <c r="N102" s="22"/>
      <c r="O102" s="22"/>
      <c r="P102" s="22"/>
    </row>
    <row r="103" spans="2:16" s="77" customFormat="1">
      <c r="B103" s="22"/>
      <c r="C103" s="22"/>
      <c r="D103" s="22"/>
      <c r="E103" s="22"/>
      <c r="F103" s="22"/>
      <c r="G103" s="22"/>
      <c r="H103" s="22"/>
      <c r="I103" s="22"/>
      <c r="J103" s="22"/>
      <c r="K103" s="22"/>
      <c r="L103" s="22"/>
      <c r="M103" s="22"/>
      <c r="N103" s="22"/>
      <c r="O103" s="22"/>
      <c r="P103" s="22"/>
    </row>
    <row r="104" spans="2:16" s="77" customFormat="1">
      <c r="B104" s="22"/>
      <c r="C104" s="22"/>
      <c r="D104" s="22"/>
      <c r="E104" s="22"/>
      <c r="F104" s="22"/>
      <c r="G104" s="22"/>
      <c r="H104" s="22"/>
      <c r="I104" s="22"/>
      <c r="J104" s="22"/>
      <c r="K104" s="22"/>
      <c r="L104" s="22"/>
      <c r="M104" s="22"/>
      <c r="N104" s="22"/>
      <c r="O104" s="22"/>
      <c r="P104" s="22"/>
    </row>
    <row r="105" spans="2:16" s="77" customFormat="1">
      <c r="B105" s="22"/>
      <c r="C105" s="22"/>
      <c r="D105" s="22"/>
      <c r="E105" s="22"/>
      <c r="F105" s="22"/>
      <c r="G105" s="22"/>
      <c r="H105" s="22"/>
      <c r="I105" s="22"/>
      <c r="J105" s="22"/>
      <c r="K105" s="22"/>
      <c r="L105" s="22"/>
      <c r="M105" s="22"/>
      <c r="N105" s="22"/>
      <c r="O105" s="22"/>
      <c r="P105" s="22"/>
    </row>
    <row r="106" spans="2:16">
      <c r="B106" s="26"/>
      <c r="C106" s="26"/>
      <c r="D106" s="26"/>
      <c r="E106" s="26"/>
      <c r="F106" s="26"/>
      <c r="G106" s="26"/>
      <c r="H106" s="26"/>
      <c r="I106" s="26"/>
      <c r="J106" s="26"/>
      <c r="K106" s="26"/>
      <c r="L106" s="26"/>
      <c r="M106" s="26"/>
      <c r="N106" s="26"/>
      <c r="O106" s="26"/>
      <c r="P106" s="26"/>
    </row>
    <row r="107" spans="2:16">
      <c r="B107" s="26"/>
      <c r="C107" s="26"/>
      <c r="D107" s="26"/>
      <c r="E107" s="26"/>
      <c r="F107" s="26"/>
      <c r="G107" s="26"/>
      <c r="H107" s="26"/>
      <c r="I107" s="26"/>
      <c r="J107" s="26"/>
      <c r="K107" s="26"/>
      <c r="L107" s="26"/>
      <c r="M107" s="26"/>
      <c r="N107" s="26"/>
      <c r="O107" s="26"/>
      <c r="P107" s="26"/>
    </row>
    <row r="108" spans="2:16">
      <c r="B108" s="26"/>
      <c r="C108" s="26"/>
      <c r="D108" s="26"/>
      <c r="E108" s="26"/>
      <c r="F108" s="26"/>
      <c r="G108" s="26"/>
      <c r="H108" s="26"/>
      <c r="I108" s="26"/>
      <c r="J108" s="26"/>
      <c r="K108" s="26"/>
      <c r="L108" s="26"/>
      <c r="M108" s="26"/>
      <c r="N108" s="26"/>
      <c r="O108" s="26"/>
      <c r="P108" s="26"/>
    </row>
    <row r="109" spans="2:16">
      <c r="B109" s="26"/>
      <c r="C109" s="26"/>
      <c r="D109" s="26"/>
      <c r="E109" s="26"/>
      <c r="F109" s="26"/>
      <c r="G109" s="26"/>
      <c r="H109" s="26"/>
      <c r="I109" s="26"/>
      <c r="J109" s="26"/>
      <c r="K109" s="26"/>
      <c r="L109" s="26"/>
      <c r="M109" s="26"/>
      <c r="N109" s="26"/>
      <c r="O109" s="26"/>
      <c r="P109" s="26"/>
    </row>
    <row r="110" spans="2:16">
      <c r="B110" s="26"/>
      <c r="C110" s="26"/>
      <c r="D110" s="26"/>
      <c r="E110" s="26"/>
      <c r="F110" s="26"/>
      <c r="G110" s="26"/>
      <c r="H110" s="26"/>
      <c r="I110" s="26"/>
      <c r="J110" s="26"/>
      <c r="K110" s="26"/>
      <c r="L110" s="26"/>
      <c r="M110" s="26"/>
      <c r="N110" s="26"/>
      <c r="O110" s="26"/>
      <c r="P110" s="26"/>
    </row>
    <row r="111" spans="2:16">
      <c r="B111" s="26"/>
      <c r="C111" s="26"/>
      <c r="D111" s="26"/>
      <c r="E111" s="26"/>
      <c r="F111" s="26"/>
      <c r="G111" s="26"/>
      <c r="H111" s="26"/>
      <c r="I111" s="26"/>
      <c r="J111" s="26"/>
      <c r="K111" s="26"/>
      <c r="L111" s="26"/>
      <c r="M111" s="26"/>
      <c r="N111" s="26"/>
      <c r="O111" s="26"/>
      <c r="P111" s="26"/>
    </row>
    <row r="112" spans="2:16">
      <c r="B112" s="26"/>
      <c r="C112" s="26"/>
      <c r="D112" s="26"/>
      <c r="E112" s="26"/>
      <c r="F112" s="26"/>
      <c r="G112" s="26"/>
      <c r="H112" s="26"/>
      <c r="I112" s="26"/>
      <c r="J112" s="26"/>
      <c r="K112" s="26"/>
      <c r="L112" s="26"/>
      <c r="M112" s="26"/>
      <c r="N112" s="26"/>
      <c r="O112" s="26"/>
      <c r="P112" s="26"/>
    </row>
    <row r="113" spans="2:16">
      <c r="B113" s="26"/>
      <c r="C113" s="26"/>
      <c r="D113" s="26"/>
      <c r="E113" s="26"/>
      <c r="F113" s="26"/>
      <c r="G113" s="26"/>
      <c r="H113" s="26"/>
      <c r="I113" s="26"/>
      <c r="J113" s="26"/>
      <c r="K113" s="26"/>
      <c r="L113" s="26"/>
      <c r="M113" s="26"/>
      <c r="N113" s="26"/>
      <c r="O113" s="26"/>
      <c r="P113" s="26"/>
    </row>
    <row r="114" spans="2:16">
      <c r="B114" s="26"/>
      <c r="C114" s="26"/>
      <c r="D114" s="26"/>
      <c r="E114" s="26"/>
      <c r="F114" s="26"/>
      <c r="G114" s="26"/>
      <c r="H114" s="26"/>
      <c r="I114" s="26"/>
      <c r="J114" s="26"/>
      <c r="K114" s="26"/>
      <c r="L114" s="26"/>
      <c r="M114" s="26"/>
      <c r="N114" s="26"/>
      <c r="O114" s="26"/>
      <c r="P114" s="26"/>
    </row>
    <row r="115" spans="2:16">
      <c r="B115" s="26"/>
      <c r="C115" s="26"/>
      <c r="D115" s="26"/>
      <c r="E115" s="26"/>
      <c r="F115" s="26"/>
      <c r="G115" s="26"/>
      <c r="H115" s="26"/>
      <c r="I115" s="26"/>
      <c r="J115" s="26"/>
      <c r="K115" s="26"/>
      <c r="L115" s="26"/>
      <c r="M115" s="26"/>
      <c r="N115" s="26"/>
      <c r="O115" s="26"/>
      <c r="P115" s="26"/>
    </row>
    <row r="116" spans="2:16">
      <c r="B116" s="26"/>
      <c r="C116" s="26"/>
      <c r="D116" s="26"/>
      <c r="E116" s="26"/>
      <c r="F116" s="26"/>
      <c r="G116" s="26"/>
      <c r="H116" s="26"/>
      <c r="I116" s="26"/>
      <c r="J116" s="26"/>
      <c r="K116" s="26"/>
      <c r="L116" s="26"/>
      <c r="M116" s="26"/>
      <c r="N116" s="26"/>
      <c r="O116" s="26"/>
      <c r="P116" s="26"/>
    </row>
    <row r="117" spans="2:16">
      <c r="B117" s="26"/>
      <c r="C117" s="26"/>
      <c r="D117" s="26"/>
      <c r="E117" s="26"/>
      <c r="F117" s="26"/>
      <c r="G117" s="26"/>
      <c r="H117" s="26"/>
      <c r="I117" s="26"/>
      <c r="J117" s="26"/>
      <c r="K117" s="26"/>
      <c r="L117" s="26"/>
      <c r="M117" s="26"/>
      <c r="N117" s="26"/>
      <c r="O117" s="26"/>
      <c r="P117" s="26"/>
    </row>
    <row r="118" spans="2:16">
      <c r="B118" s="26"/>
      <c r="C118" s="26"/>
      <c r="D118" s="26"/>
      <c r="E118" s="26"/>
      <c r="F118" s="26"/>
      <c r="G118" s="26"/>
      <c r="H118" s="26"/>
      <c r="I118" s="26"/>
      <c r="J118" s="26"/>
      <c r="K118" s="26"/>
      <c r="L118" s="26"/>
      <c r="M118" s="26"/>
      <c r="N118" s="26"/>
      <c r="O118" s="26"/>
      <c r="P118" s="26"/>
    </row>
    <row r="119" spans="2:16">
      <c r="B119" s="26"/>
      <c r="C119" s="26"/>
      <c r="D119" s="26"/>
      <c r="E119" s="26"/>
      <c r="F119" s="26"/>
      <c r="G119" s="26"/>
      <c r="H119" s="26"/>
      <c r="I119" s="26"/>
      <c r="J119" s="26"/>
      <c r="K119" s="26"/>
      <c r="L119" s="26"/>
      <c r="M119" s="26"/>
      <c r="N119" s="26"/>
      <c r="O119" s="26"/>
      <c r="P119" s="26"/>
    </row>
    <row r="120" spans="2:16">
      <c r="B120" s="26"/>
      <c r="C120" s="26"/>
      <c r="D120" s="26"/>
      <c r="E120" s="26"/>
      <c r="F120" s="26"/>
      <c r="G120" s="26"/>
      <c r="H120" s="26"/>
      <c r="I120" s="26"/>
      <c r="J120" s="26"/>
      <c r="K120" s="26"/>
      <c r="L120" s="26"/>
      <c r="M120" s="26"/>
      <c r="N120" s="26"/>
      <c r="O120" s="26"/>
      <c r="P120" s="26"/>
    </row>
    <row r="121" spans="2:16">
      <c r="B121" s="26"/>
      <c r="C121" s="26"/>
      <c r="D121" s="26"/>
      <c r="E121" s="26"/>
      <c r="F121" s="26"/>
      <c r="G121" s="26"/>
      <c r="H121" s="26"/>
      <c r="I121" s="26"/>
      <c r="J121" s="26"/>
      <c r="K121" s="26"/>
      <c r="L121" s="26"/>
      <c r="M121" s="26"/>
      <c r="N121" s="26"/>
      <c r="O121" s="26"/>
      <c r="P121" s="26"/>
    </row>
    <row r="122" spans="2:16">
      <c r="B122" s="26"/>
      <c r="C122" s="26"/>
      <c r="D122" s="26"/>
      <c r="E122" s="26"/>
      <c r="F122" s="26"/>
      <c r="G122" s="26"/>
      <c r="H122" s="26"/>
      <c r="I122" s="26"/>
      <c r="J122" s="26"/>
      <c r="K122" s="26"/>
      <c r="L122" s="26"/>
      <c r="M122" s="26"/>
      <c r="N122" s="26"/>
      <c r="O122" s="26"/>
      <c r="P122" s="26"/>
    </row>
    <row r="123" spans="2:16">
      <c r="B123" s="26"/>
      <c r="C123" s="26"/>
      <c r="D123" s="26"/>
      <c r="E123" s="26"/>
      <c r="F123" s="26"/>
      <c r="G123" s="26"/>
      <c r="H123" s="26"/>
      <c r="I123" s="26"/>
      <c r="J123" s="26"/>
      <c r="K123" s="26"/>
      <c r="L123" s="26"/>
      <c r="M123" s="26"/>
      <c r="N123" s="26"/>
      <c r="O123" s="26"/>
      <c r="P123" s="26"/>
    </row>
    <row r="124" spans="2:16">
      <c r="B124" s="26"/>
      <c r="C124" s="26"/>
      <c r="D124" s="26"/>
      <c r="E124" s="26"/>
      <c r="F124" s="26"/>
      <c r="G124" s="26"/>
      <c r="H124" s="26"/>
      <c r="I124" s="26"/>
      <c r="J124" s="26"/>
      <c r="K124" s="26"/>
      <c r="L124" s="26"/>
      <c r="M124" s="26"/>
      <c r="N124" s="26"/>
      <c r="O124" s="26"/>
      <c r="P124" s="26"/>
    </row>
    <row r="125" spans="2:16">
      <c r="B125" s="26"/>
      <c r="C125" s="26"/>
      <c r="D125" s="26"/>
      <c r="E125" s="26"/>
      <c r="F125" s="26"/>
      <c r="G125" s="26"/>
      <c r="H125" s="26"/>
      <c r="I125" s="26"/>
      <c r="J125" s="26"/>
      <c r="K125" s="26"/>
      <c r="L125" s="26"/>
      <c r="M125" s="26"/>
      <c r="N125" s="26"/>
      <c r="O125" s="26"/>
      <c r="P125" s="26"/>
    </row>
    <row r="126" spans="2:16">
      <c r="B126" s="26"/>
      <c r="C126" s="26"/>
      <c r="D126" s="26"/>
      <c r="E126" s="26"/>
      <c r="F126" s="26"/>
      <c r="G126" s="26"/>
      <c r="H126" s="26"/>
      <c r="I126" s="26"/>
      <c r="J126" s="26"/>
      <c r="K126" s="26"/>
      <c r="L126" s="26"/>
      <c r="M126" s="26"/>
      <c r="N126" s="26"/>
      <c r="O126" s="26"/>
      <c r="P126" s="26"/>
    </row>
    <row r="127" spans="2:16">
      <c r="B127" s="26"/>
      <c r="C127" s="26"/>
      <c r="D127" s="26"/>
      <c r="E127" s="26"/>
      <c r="F127" s="26"/>
      <c r="G127" s="26"/>
      <c r="H127" s="26"/>
      <c r="I127" s="26"/>
      <c r="J127" s="26"/>
      <c r="K127" s="26"/>
      <c r="L127" s="26"/>
      <c r="M127" s="26"/>
      <c r="N127" s="26"/>
      <c r="O127" s="26"/>
      <c r="P127" s="26"/>
    </row>
    <row r="128" spans="2:16">
      <c r="B128" s="26"/>
      <c r="C128" s="26"/>
      <c r="D128" s="26"/>
      <c r="E128" s="26"/>
      <c r="F128" s="26"/>
      <c r="G128" s="26"/>
      <c r="H128" s="26"/>
      <c r="I128" s="26"/>
      <c r="J128" s="26"/>
      <c r="K128" s="26"/>
      <c r="L128" s="26"/>
      <c r="M128" s="26"/>
      <c r="N128" s="26"/>
      <c r="O128" s="26"/>
      <c r="P128" s="26"/>
    </row>
    <row r="129" spans="2:16">
      <c r="B129" s="26"/>
      <c r="C129" s="26"/>
      <c r="D129" s="26"/>
      <c r="E129" s="26"/>
      <c r="F129" s="26"/>
      <c r="G129" s="26"/>
      <c r="H129" s="26"/>
      <c r="I129" s="26"/>
      <c r="J129" s="26"/>
      <c r="K129" s="26"/>
      <c r="L129" s="26"/>
      <c r="M129" s="26"/>
      <c r="N129" s="26"/>
      <c r="O129" s="26"/>
      <c r="P129" s="26"/>
    </row>
    <row r="130" spans="2:16">
      <c r="B130" s="26"/>
      <c r="C130" s="26"/>
      <c r="D130" s="26"/>
      <c r="E130" s="26"/>
      <c r="F130" s="26"/>
      <c r="G130" s="26"/>
      <c r="H130" s="26"/>
      <c r="I130" s="26"/>
      <c r="J130" s="26"/>
      <c r="K130" s="26"/>
      <c r="L130" s="26"/>
      <c r="M130" s="26"/>
      <c r="N130" s="26"/>
      <c r="O130" s="26"/>
      <c r="P130" s="26"/>
    </row>
    <row r="131" spans="2:16">
      <c r="B131" s="26"/>
      <c r="C131" s="26"/>
      <c r="D131" s="26"/>
      <c r="E131" s="26"/>
      <c r="F131" s="26"/>
      <c r="G131" s="26"/>
      <c r="H131" s="26"/>
      <c r="I131" s="26"/>
      <c r="J131" s="26"/>
      <c r="K131" s="26"/>
      <c r="L131" s="26"/>
      <c r="M131" s="26"/>
      <c r="N131" s="26"/>
      <c r="O131" s="26"/>
      <c r="P131" s="26"/>
    </row>
    <row r="132" spans="2:16">
      <c r="B132" s="26"/>
      <c r="C132" s="26"/>
      <c r="D132" s="26"/>
      <c r="E132" s="26"/>
      <c r="F132" s="26"/>
      <c r="G132" s="26"/>
      <c r="H132" s="26"/>
      <c r="I132" s="26"/>
      <c r="J132" s="26"/>
      <c r="K132" s="26"/>
      <c r="L132" s="26"/>
      <c r="M132" s="26"/>
      <c r="N132" s="26"/>
      <c r="O132" s="26"/>
      <c r="P132" s="26"/>
    </row>
    <row r="133" spans="2:16">
      <c r="B133" s="26"/>
      <c r="C133" s="26"/>
      <c r="D133" s="26"/>
      <c r="E133" s="26"/>
      <c r="F133" s="26"/>
      <c r="G133" s="26"/>
      <c r="H133" s="26"/>
      <c r="I133" s="26"/>
      <c r="J133" s="26"/>
      <c r="K133" s="26"/>
      <c r="L133" s="26"/>
      <c r="M133" s="26"/>
      <c r="N133" s="26"/>
      <c r="O133" s="26"/>
      <c r="P133" s="26"/>
    </row>
    <row r="134" spans="2:16">
      <c r="B134" s="26"/>
      <c r="C134" s="26"/>
      <c r="D134" s="26"/>
      <c r="E134" s="26"/>
      <c r="F134" s="26"/>
      <c r="G134" s="26"/>
      <c r="H134" s="26"/>
      <c r="I134" s="26"/>
      <c r="J134" s="26"/>
      <c r="K134" s="26"/>
      <c r="L134" s="26"/>
      <c r="M134" s="26"/>
      <c r="N134" s="26"/>
      <c r="O134" s="26"/>
      <c r="P134" s="26"/>
    </row>
    <row r="135" spans="2:16">
      <c r="B135" s="26"/>
      <c r="C135" s="26"/>
      <c r="D135" s="26"/>
      <c r="E135" s="26"/>
      <c r="F135" s="26"/>
      <c r="G135" s="26"/>
      <c r="H135" s="26"/>
      <c r="I135" s="26"/>
      <c r="J135" s="26"/>
      <c r="K135" s="26"/>
      <c r="L135" s="26"/>
      <c r="M135" s="26"/>
      <c r="N135" s="26"/>
      <c r="O135" s="26"/>
      <c r="P135" s="26"/>
    </row>
    <row r="136" spans="2:16">
      <c r="B136" s="26"/>
      <c r="C136" s="26"/>
      <c r="D136" s="26"/>
      <c r="E136" s="26"/>
      <c r="F136" s="26"/>
      <c r="G136" s="26"/>
      <c r="H136" s="26"/>
      <c r="I136" s="26"/>
      <c r="J136" s="26"/>
      <c r="K136" s="26"/>
      <c r="L136" s="26"/>
      <c r="M136" s="26"/>
      <c r="N136" s="26"/>
      <c r="O136" s="26"/>
      <c r="P136" s="26"/>
    </row>
    <row r="137" spans="2:16">
      <c r="B137" s="26"/>
      <c r="C137" s="26"/>
      <c r="D137" s="26"/>
      <c r="E137" s="26"/>
      <c r="F137" s="26"/>
      <c r="G137" s="26"/>
      <c r="H137" s="26"/>
      <c r="I137" s="26"/>
      <c r="J137" s="26"/>
      <c r="K137" s="26"/>
      <c r="L137" s="26"/>
      <c r="M137" s="26"/>
      <c r="N137" s="26"/>
      <c r="O137" s="26"/>
      <c r="P137" s="26"/>
    </row>
    <row r="138" spans="2:16">
      <c r="B138" s="26"/>
      <c r="C138" s="26"/>
      <c r="D138" s="26"/>
      <c r="E138" s="26"/>
      <c r="F138" s="26"/>
      <c r="G138" s="26"/>
      <c r="H138" s="26"/>
      <c r="I138" s="26"/>
      <c r="J138" s="26"/>
      <c r="K138" s="26"/>
      <c r="L138" s="26"/>
      <c r="M138" s="26"/>
      <c r="N138" s="26"/>
      <c r="O138" s="26"/>
      <c r="P138" s="26"/>
    </row>
    <row r="139" spans="2:16">
      <c r="B139" s="26"/>
      <c r="C139" s="26"/>
      <c r="D139" s="26"/>
      <c r="E139" s="26"/>
      <c r="F139" s="26"/>
      <c r="G139" s="26"/>
      <c r="H139" s="26"/>
      <c r="I139" s="26"/>
      <c r="J139" s="26"/>
      <c r="K139" s="26"/>
      <c r="L139" s="26"/>
      <c r="M139" s="26"/>
      <c r="N139" s="26"/>
      <c r="O139" s="26"/>
      <c r="P139" s="26"/>
    </row>
    <row r="140" spans="2:16">
      <c r="B140" s="26"/>
      <c r="C140" s="26"/>
      <c r="D140" s="26"/>
      <c r="E140" s="26"/>
      <c r="F140" s="26"/>
      <c r="G140" s="26"/>
      <c r="H140" s="26"/>
      <c r="I140" s="26"/>
      <c r="J140" s="26"/>
      <c r="K140" s="26"/>
      <c r="L140" s="26"/>
      <c r="M140" s="26"/>
      <c r="N140" s="26"/>
      <c r="O140" s="26"/>
      <c r="P140" s="26"/>
    </row>
    <row r="141" spans="2:16">
      <c r="B141" s="26"/>
      <c r="C141" s="26"/>
      <c r="D141" s="26"/>
      <c r="E141" s="26"/>
      <c r="F141" s="26"/>
      <c r="G141" s="26"/>
      <c r="H141" s="26"/>
      <c r="I141" s="26"/>
      <c r="J141" s="26"/>
      <c r="K141" s="26"/>
      <c r="L141" s="26"/>
      <c r="M141" s="26"/>
      <c r="N141" s="26"/>
      <c r="O141" s="26"/>
      <c r="P141" s="26"/>
    </row>
    <row r="142" spans="2:16">
      <c r="B142" s="26"/>
      <c r="C142" s="26"/>
      <c r="D142" s="26"/>
      <c r="E142" s="26"/>
      <c r="F142" s="26"/>
      <c r="G142" s="26"/>
      <c r="H142" s="26"/>
      <c r="I142" s="26"/>
      <c r="J142" s="26"/>
      <c r="K142" s="26"/>
      <c r="L142" s="26"/>
      <c r="M142" s="26"/>
      <c r="N142" s="26"/>
      <c r="O142" s="26"/>
      <c r="P142" s="26"/>
    </row>
    <row r="143" spans="2:16">
      <c r="B143" s="26"/>
      <c r="C143" s="26"/>
      <c r="D143" s="26"/>
      <c r="E143" s="26"/>
      <c r="F143" s="26"/>
      <c r="G143" s="26"/>
      <c r="H143" s="26"/>
      <c r="I143" s="26"/>
      <c r="J143" s="26"/>
      <c r="K143" s="26"/>
      <c r="L143" s="26"/>
      <c r="M143" s="26"/>
      <c r="N143" s="26"/>
      <c r="O143" s="26"/>
      <c r="P143" s="26"/>
    </row>
    <row r="144" spans="2:16">
      <c r="B144" s="26"/>
      <c r="C144" s="26"/>
      <c r="D144" s="26"/>
      <c r="E144" s="26"/>
      <c r="F144" s="26"/>
      <c r="G144" s="26"/>
      <c r="H144" s="26"/>
      <c r="I144" s="26"/>
      <c r="J144" s="26"/>
      <c r="K144" s="26"/>
      <c r="L144" s="26"/>
      <c r="M144" s="26"/>
      <c r="N144" s="26"/>
      <c r="O144" s="26"/>
      <c r="P144" s="26"/>
    </row>
    <row r="145" spans="2:16">
      <c r="B145" s="26"/>
      <c r="C145" s="26"/>
      <c r="D145" s="26"/>
      <c r="E145" s="26"/>
      <c r="F145" s="26"/>
      <c r="G145" s="26"/>
      <c r="H145" s="26"/>
      <c r="I145" s="26"/>
      <c r="J145" s="26"/>
      <c r="K145" s="26"/>
      <c r="L145" s="26"/>
      <c r="M145" s="26"/>
      <c r="N145" s="26"/>
      <c r="O145" s="26"/>
      <c r="P145" s="26"/>
    </row>
    <row r="146" spans="2:16">
      <c r="B146" s="26"/>
      <c r="C146" s="26"/>
      <c r="D146" s="26"/>
      <c r="E146" s="26"/>
      <c r="F146" s="26"/>
      <c r="G146" s="26"/>
      <c r="H146" s="26"/>
      <c r="I146" s="26"/>
      <c r="J146" s="26"/>
      <c r="K146" s="26"/>
      <c r="L146" s="26"/>
      <c r="M146" s="26"/>
      <c r="N146" s="26"/>
      <c r="O146" s="26"/>
      <c r="P146" s="26"/>
    </row>
    <row r="147" spans="2:16">
      <c r="B147" s="26"/>
      <c r="C147" s="26"/>
      <c r="D147" s="26"/>
      <c r="E147" s="26"/>
      <c r="F147" s="26"/>
      <c r="G147" s="26"/>
      <c r="H147" s="26"/>
      <c r="I147" s="26"/>
      <c r="J147" s="26"/>
      <c r="K147" s="26"/>
      <c r="L147" s="26"/>
      <c r="M147" s="26"/>
      <c r="N147" s="26"/>
      <c r="O147" s="26"/>
      <c r="P147" s="26"/>
    </row>
    <row r="148" spans="2:16">
      <c r="B148" s="26"/>
      <c r="C148" s="26"/>
      <c r="D148" s="26"/>
      <c r="E148" s="26"/>
      <c r="F148" s="26"/>
      <c r="G148" s="26"/>
      <c r="H148" s="26"/>
      <c r="I148" s="26"/>
      <c r="J148" s="26"/>
      <c r="K148" s="26"/>
      <c r="L148" s="26"/>
      <c r="M148" s="26"/>
      <c r="N148" s="26"/>
      <c r="O148" s="26"/>
      <c r="P148" s="26"/>
    </row>
    <row r="149" spans="2:16">
      <c r="B149" s="26"/>
      <c r="C149" s="26"/>
      <c r="D149" s="26"/>
      <c r="E149" s="26"/>
      <c r="F149" s="26"/>
      <c r="G149" s="26"/>
      <c r="H149" s="26"/>
      <c r="I149" s="26"/>
      <c r="J149" s="26"/>
      <c r="K149" s="26"/>
      <c r="L149" s="26"/>
      <c r="M149" s="26"/>
      <c r="N149" s="26"/>
      <c r="O149" s="26"/>
      <c r="P149" s="26"/>
    </row>
    <row r="150" spans="2:16">
      <c r="B150" s="26"/>
      <c r="C150" s="26"/>
      <c r="D150" s="26"/>
      <c r="E150" s="26"/>
      <c r="F150" s="26"/>
      <c r="G150" s="26"/>
      <c r="H150" s="26"/>
      <c r="I150" s="26"/>
      <c r="J150" s="26"/>
      <c r="K150" s="26"/>
      <c r="L150" s="26"/>
      <c r="M150" s="26"/>
      <c r="N150" s="26"/>
      <c r="O150" s="26"/>
      <c r="P150" s="26"/>
    </row>
    <row r="151" spans="2:16">
      <c r="B151" s="26"/>
      <c r="C151" s="26"/>
      <c r="D151" s="26"/>
      <c r="E151" s="26"/>
      <c r="F151" s="26"/>
      <c r="G151" s="26"/>
      <c r="H151" s="26"/>
      <c r="I151" s="26"/>
      <c r="J151" s="26"/>
      <c r="K151" s="26"/>
      <c r="L151" s="26"/>
      <c r="M151" s="26"/>
      <c r="N151" s="26"/>
      <c r="O151" s="26"/>
      <c r="P151" s="26"/>
    </row>
    <row r="152" spans="2:16">
      <c r="B152" s="26"/>
      <c r="C152" s="26"/>
      <c r="D152" s="26"/>
      <c r="E152" s="26"/>
      <c r="F152" s="26"/>
      <c r="G152" s="26"/>
      <c r="H152" s="26"/>
      <c r="I152" s="26"/>
      <c r="J152" s="26"/>
      <c r="K152" s="26"/>
      <c r="L152" s="26"/>
      <c r="M152" s="26"/>
      <c r="N152" s="26"/>
      <c r="O152" s="26"/>
      <c r="P152" s="26"/>
    </row>
    <row r="153" spans="2:16">
      <c r="B153" s="26"/>
      <c r="C153" s="26"/>
      <c r="D153" s="26"/>
      <c r="E153" s="26"/>
      <c r="F153" s="26"/>
      <c r="G153" s="26"/>
      <c r="H153" s="26"/>
      <c r="I153" s="26"/>
      <c r="J153" s="26"/>
      <c r="K153" s="26"/>
      <c r="L153" s="26"/>
      <c r="M153" s="26"/>
      <c r="N153" s="26"/>
      <c r="O153" s="26"/>
      <c r="P153" s="26"/>
    </row>
    <row r="154" spans="2:16">
      <c r="B154" s="26"/>
      <c r="C154" s="26"/>
      <c r="D154" s="26"/>
      <c r="E154" s="26"/>
      <c r="F154" s="26"/>
      <c r="G154" s="26"/>
      <c r="H154" s="26"/>
      <c r="I154" s="26"/>
      <c r="J154" s="26"/>
      <c r="K154" s="26"/>
      <c r="L154" s="26"/>
      <c r="M154" s="26"/>
      <c r="N154" s="26"/>
      <c r="O154" s="26"/>
      <c r="P154" s="26"/>
    </row>
    <row r="155" spans="2:16">
      <c r="B155" s="26"/>
      <c r="C155" s="26"/>
      <c r="D155" s="26"/>
      <c r="E155" s="26"/>
      <c r="F155" s="26"/>
      <c r="G155" s="26"/>
      <c r="H155" s="26"/>
      <c r="I155" s="26"/>
      <c r="J155" s="26"/>
      <c r="K155" s="26"/>
      <c r="L155" s="26"/>
      <c r="M155" s="26"/>
      <c r="N155" s="26"/>
      <c r="O155" s="26"/>
      <c r="P155" s="26"/>
    </row>
    <row r="156" spans="2:16">
      <c r="B156" s="26"/>
      <c r="C156" s="26"/>
      <c r="D156" s="26"/>
      <c r="E156" s="26"/>
      <c r="F156" s="26"/>
      <c r="G156" s="26"/>
      <c r="H156" s="26"/>
      <c r="I156" s="26"/>
      <c r="J156" s="26"/>
      <c r="K156" s="26"/>
      <c r="L156" s="26"/>
      <c r="M156" s="26"/>
      <c r="N156" s="26"/>
      <c r="O156" s="26"/>
      <c r="P156" s="26"/>
    </row>
    <row r="157" spans="2:16">
      <c r="B157" s="26"/>
      <c r="C157" s="26"/>
      <c r="D157" s="26"/>
      <c r="E157" s="26"/>
      <c r="F157" s="26"/>
      <c r="G157" s="26"/>
      <c r="H157" s="26"/>
      <c r="I157" s="26"/>
      <c r="J157" s="26"/>
      <c r="K157" s="26"/>
      <c r="L157" s="26"/>
      <c r="M157" s="26"/>
      <c r="N157" s="26"/>
      <c r="O157" s="26"/>
      <c r="P157" s="26"/>
    </row>
    <row r="158" spans="2:16">
      <c r="B158" s="26"/>
      <c r="C158" s="26"/>
      <c r="D158" s="26"/>
      <c r="E158" s="26"/>
      <c r="F158" s="26"/>
      <c r="G158" s="26"/>
      <c r="H158" s="26"/>
      <c r="I158" s="26"/>
      <c r="J158" s="26"/>
      <c r="K158" s="26"/>
      <c r="L158" s="26"/>
      <c r="M158" s="26"/>
      <c r="N158" s="26"/>
      <c r="O158" s="26"/>
      <c r="P158" s="26"/>
    </row>
    <row r="159" spans="2:16">
      <c r="B159" s="26"/>
      <c r="C159" s="26"/>
      <c r="D159" s="26"/>
      <c r="E159" s="26"/>
      <c r="F159" s="26"/>
      <c r="G159" s="26"/>
      <c r="H159" s="26"/>
      <c r="I159" s="26"/>
      <c r="J159" s="26"/>
      <c r="K159" s="26"/>
      <c r="L159" s="26"/>
      <c r="M159" s="26"/>
      <c r="N159" s="26"/>
      <c r="O159" s="26"/>
      <c r="P159" s="26"/>
    </row>
    <row r="160" spans="2:16">
      <c r="B160" s="26"/>
      <c r="C160" s="26"/>
      <c r="D160" s="26"/>
      <c r="E160" s="26"/>
      <c r="F160" s="26"/>
      <c r="G160" s="26"/>
      <c r="H160" s="26"/>
      <c r="I160" s="26"/>
      <c r="J160" s="26"/>
      <c r="K160" s="26"/>
      <c r="L160" s="26"/>
      <c r="M160" s="26"/>
      <c r="N160" s="26"/>
      <c r="O160" s="26"/>
      <c r="P160" s="26"/>
    </row>
    <row r="161" spans="2:16">
      <c r="B161" s="26"/>
      <c r="C161" s="26"/>
      <c r="D161" s="26"/>
      <c r="E161" s="26"/>
      <c r="F161" s="26"/>
      <c r="G161" s="26"/>
      <c r="H161" s="26"/>
      <c r="I161" s="26"/>
      <c r="J161" s="26"/>
      <c r="K161" s="26"/>
      <c r="L161" s="26"/>
      <c r="M161" s="26"/>
      <c r="N161" s="26"/>
      <c r="O161" s="26"/>
      <c r="P161" s="26"/>
    </row>
    <row r="162" spans="2:16">
      <c r="B162" s="26"/>
      <c r="C162" s="26"/>
      <c r="D162" s="26"/>
      <c r="E162" s="26"/>
      <c r="F162" s="26"/>
      <c r="G162" s="26"/>
      <c r="H162" s="26"/>
      <c r="I162" s="26"/>
      <c r="J162" s="26"/>
      <c r="K162" s="26"/>
      <c r="L162" s="26"/>
      <c r="M162" s="26"/>
      <c r="N162" s="26"/>
      <c r="O162" s="26"/>
      <c r="P162" s="26"/>
    </row>
    <row r="163" spans="2:16">
      <c r="B163" s="26"/>
      <c r="C163" s="26"/>
      <c r="D163" s="26"/>
      <c r="E163" s="26"/>
      <c r="F163" s="26"/>
      <c r="G163" s="26"/>
      <c r="H163" s="26"/>
      <c r="I163" s="26"/>
      <c r="J163" s="26"/>
      <c r="K163" s="26"/>
      <c r="L163" s="26"/>
      <c r="M163" s="26"/>
      <c r="N163" s="26"/>
      <c r="O163" s="26"/>
      <c r="P163" s="26"/>
    </row>
    <row r="164" spans="2:16">
      <c r="B164" s="26"/>
      <c r="C164" s="26"/>
      <c r="D164" s="26"/>
      <c r="E164" s="26"/>
      <c r="F164" s="26"/>
      <c r="G164" s="26"/>
      <c r="H164" s="26"/>
      <c r="I164" s="26"/>
      <c r="J164" s="26"/>
      <c r="K164" s="26"/>
      <c r="L164" s="26"/>
      <c r="M164" s="26"/>
      <c r="N164" s="26"/>
      <c r="O164" s="26"/>
      <c r="P164" s="26"/>
    </row>
    <row r="165" spans="2:16">
      <c r="B165" s="26"/>
      <c r="C165" s="26"/>
      <c r="D165" s="26"/>
      <c r="E165" s="26"/>
      <c r="F165" s="26"/>
      <c r="G165" s="26"/>
      <c r="H165" s="26"/>
      <c r="I165" s="26"/>
      <c r="J165" s="26"/>
      <c r="K165" s="26"/>
      <c r="L165" s="26"/>
      <c r="M165" s="26"/>
      <c r="N165" s="26"/>
      <c r="O165" s="26"/>
      <c r="P165" s="26"/>
    </row>
    <row r="166" spans="2:16">
      <c r="B166" s="26"/>
      <c r="C166" s="26"/>
      <c r="D166" s="26"/>
      <c r="E166" s="26"/>
      <c r="F166" s="26"/>
      <c r="G166" s="26"/>
      <c r="H166" s="26"/>
      <c r="I166" s="26"/>
      <c r="J166" s="26"/>
      <c r="K166" s="26"/>
      <c r="L166" s="26"/>
      <c r="M166" s="26"/>
      <c r="N166" s="26"/>
      <c r="O166" s="26"/>
      <c r="P166" s="26"/>
    </row>
    <row r="167" spans="2:16">
      <c r="B167" s="26"/>
      <c r="C167" s="26"/>
      <c r="D167" s="26"/>
      <c r="E167" s="26"/>
      <c r="F167" s="26"/>
      <c r="G167" s="26"/>
      <c r="H167" s="26"/>
      <c r="I167" s="26"/>
      <c r="J167" s="26"/>
      <c r="K167" s="26"/>
      <c r="L167" s="26"/>
      <c r="M167" s="26"/>
      <c r="N167" s="26"/>
      <c r="O167" s="26"/>
      <c r="P167" s="26"/>
    </row>
    <row r="168" spans="2:16">
      <c r="B168" s="26"/>
      <c r="C168" s="26"/>
      <c r="D168" s="26"/>
      <c r="E168" s="26"/>
      <c r="F168" s="26"/>
      <c r="G168" s="26"/>
      <c r="H168" s="26"/>
      <c r="I168" s="26"/>
      <c r="J168" s="26"/>
      <c r="K168" s="26"/>
      <c r="L168" s="26"/>
      <c r="M168" s="26"/>
      <c r="N168" s="26"/>
      <c r="O168" s="26"/>
      <c r="P168" s="26"/>
    </row>
    <row r="169" spans="2:16">
      <c r="B169" s="26"/>
      <c r="C169" s="26"/>
      <c r="D169" s="26"/>
      <c r="E169" s="26"/>
      <c r="F169" s="26"/>
      <c r="G169" s="26"/>
      <c r="H169" s="26"/>
      <c r="I169" s="26"/>
      <c r="J169" s="26"/>
      <c r="K169" s="26"/>
      <c r="L169" s="26"/>
      <c r="M169" s="26"/>
      <c r="N169" s="26"/>
      <c r="O169" s="26"/>
      <c r="P169" s="26"/>
    </row>
    <row r="170" spans="2:16">
      <c r="B170" s="26"/>
      <c r="C170" s="26"/>
      <c r="D170" s="26"/>
      <c r="E170" s="26"/>
      <c r="F170" s="26"/>
      <c r="G170" s="26"/>
      <c r="H170" s="26"/>
      <c r="I170" s="26"/>
      <c r="J170" s="26"/>
      <c r="K170" s="26"/>
      <c r="L170" s="26"/>
      <c r="M170" s="26"/>
      <c r="N170" s="26"/>
      <c r="O170" s="26"/>
      <c r="P170" s="26"/>
    </row>
    <row r="171" spans="2:16">
      <c r="B171" s="26"/>
      <c r="C171" s="26"/>
      <c r="D171" s="26"/>
      <c r="E171" s="26"/>
      <c r="F171" s="26"/>
      <c r="G171" s="26"/>
      <c r="H171" s="26"/>
      <c r="I171" s="26"/>
      <c r="J171" s="26"/>
      <c r="K171" s="26"/>
      <c r="L171" s="26"/>
      <c r="M171" s="26"/>
      <c r="N171" s="26"/>
      <c r="O171" s="26"/>
      <c r="P171" s="26"/>
    </row>
    <row r="172" spans="2:16">
      <c r="B172" s="26"/>
      <c r="C172" s="26"/>
      <c r="D172" s="26"/>
      <c r="E172" s="26"/>
      <c r="F172" s="26"/>
      <c r="G172" s="26"/>
      <c r="H172" s="26"/>
      <c r="I172" s="26"/>
      <c r="J172" s="26"/>
      <c r="K172" s="26"/>
      <c r="L172" s="26"/>
      <c r="M172" s="26"/>
      <c r="N172" s="26"/>
      <c r="O172" s="26"/>
      <c r="P172" s="26"/>
    </row>
    <row r="173" spans="2:16">
      <c r="B173" s="26"/>
      <c r="C173" s="26"/>
      <c r="D173" s="26"/>
      <c r="E173" s="26"/>
      <c r="F173" s="26"/>
      <c r="G173" s="26"/>
      <c r="H173" s="26"/>
      <c r="I173" s="26"/>
      <c r="J173" s="26"/>
      <c r="K173" s="26"/>
      <c r="L173" s="26"/>
      <c r="M173" s="26"/>
      <c r="N173" s="26"/>
      <c r="O173" s="26"/>
      <c r="P173" s="26"/>
    </row>
    <row r="174" spans="2:16">
      <c r="B174" s="26"/>
      <c r="C174" s="26"/>
      <c r="D174" s="26"/>
      <c r="E174" s="26"/>
      <c r="F174" s="26"/>
      <c r="G174" s="26"/>
      <c r="H174" s="26"/>
      <c r="I174" s="26"/>
      <c r="J174" s="26"/>
      <c r="K174" s="26"/>
      <c r="L174" s="26"/>
      <c r="M174" s="26"/>
      <c r="N174" s="26"/>
      <c r="O174" s="26"/>
      <c r="P174" s="26"/>
    </row>
    <row r="175" spans="2:16">
      <c r="B175" s="26"/>
      <c r="C175" s="26"/>
      <c r="D175" s="26"/>
      <c r="E175" s="26"/>
      <c r="F175" s="26"/>
      <c r="G175" s="26"/>
      <c r="H175" s="26"/>
      <c r="I175" s="26"/>
      <c r="J175" s="26"/>
      <c r="K175" s="26"/>
      <c r="L175" s="26"/>
      <c r="M175" s="26"/>
      <c r="N175" s="26"/>
      <c r="O175" s="26"/>
      <c r="P175" s="26"/>
    </row>
    <row r="176" spans="2:16">
      <c r="B176" s="26"/>
      <c r="C176" s="26"/>
      <c r="D176" s="26"/>
      <c r="E176" s="26"/>
      <c r="F176" s="26"/>
      <c r="G176" s="26"/>
      <c r="H176" s="26"/>
      <c r="I176" s="26"/>
      <c r="J176" s="26"/>
      <c r="K176" s="26"/>
      <c r="L176" s="26"/>
      <c r="M176" s="26"/>
      <c r="N176" s="26"/>
      <c r="O176" s="26"/>
      <c r="P176" s="26"/>
    </row>
    <row r="177" spans="2:16">
      <c r="B177" s="26"/>
      <c r="C177" s="26"/>
      <c r="D177" s="26"/>
      <c r="E177" s="26"/>
      <c r="F177" s="26"/>
      <c r="G177" s="26"/>
      <c r="H177" s="26"/>
      <c r="I177" s="26"/>
      <c r="J177" s="26"/>
      <c r="K177" s="26"/>
      <c r="L177" s="26"/>
      <c r="M177" s="26"/>
      <c r="N177" s="26"/>
      <c r="O177" s="26"/>
      <c r="P177" s="26"/>
    </row>
    <row r="178" spans="2:16">
      <c r="B178" s="26"/>
      <c r="C178" s="26"/>
      <c r="D178" s="26"/>
      <c r="E178" s="26"/>
      <c r="F178" s="26"/>
      <c r="G178" s="26"/>
      <c r="H178" s="26"/>
      <c r="I178" s="26"/>
      <c r="J178" s="26"/>
      <c r="K178" s="26"/>
      <c r="L178" s="26"/>
      <c r="M178" s="26"/>
      <c r="N178" s="26"/>
      <c r="O178" s="26"/>
      <c r="P178" s="26"/>
    </row>
    <row r="179" spans="2:16">
      <c r="B179" s="26"/>
      <c r="C179" s="26"/>
      <c r="D179" s="26"/>
      <c r="E179" s="26"/>
      <c r="F179" s="26"/>
      <c r="G179" s="26"/>
      <c r="H179" s="26"/>
      <c r="I179" s="26"/>
      <c r="J179" s="26"/>
      <c r="K179" s="26"/>
      <c r="L179" s="26"/>
      <c r="M179" s="26"/>
      <c r="N179" s="26"/>
      <c r="O179" s="26"/>
      <c r="P179" s="26"/>
    </row>
    <row r="180" spans="2:16">
      <c r="B180" s="26"/>
      <c r="C180" s="26"/>
      <c r="D180" s="26"/>
      <c r="E180" s="26"/>
      <c r="F180" s="26"/>
      <c r="G180" s="26"/>
      <c r="H180" s="26"/>
      <c r="I180" s="26"/>
      <c r="J180" s="26"/>
      <c r="K180" s="26"/>
      <c r="L180" s="26"/>
      <c r="M180" s="26"/>
      <c r="N180" s="26"/>
      <c r="O180" s="26"/>
      <c r="P180" s="26"/>
    </row>
    <row r="181" spans="2:16">
      <c r="B181" s="26"/>
      <c r="C181" s="26"/>
      <c r="D181" s="26"/>
      <c r="E181" s="26"/>
      <c r="F181" s="26"/>
      <c r="G181" s="26"/>
      <c r="H181" s="26"/>
      <c r="I181" s="26"/>
      <c r="J181" s="26"/>
      <c r="K181" s="26"/>
      <c r="L181" s="26"/>
      <c r="M181" s="26"/>
      <c r="N181" s="26"/>
      <c r="O181" s="26"/>
      <c r="P181" s="26"/>
    </row>
    <row r="182" spans="2:16">
      <c r="B182" s="26"/>
      <c r="C182" s="26"/>
      <c r="D182" s="26"/>
      <c r="E182" s="26"/>
      <c r="F182" s="26"/>
      <c r="G182" s="26"/>
      <c r="H182" s="26"/>
      <c r="I182" s="26"/>
      <c r="J182" s="26"/>
      <c r="K182" s="26"/>
      <c r="L182" s="26"/>
      <c r="M182" s="26"/>
      <c r="N182" s="26"/>
      <c r="O182" s="26"/>
      <c r="P182" s="26"/>
    </row>
    <row r="183" spans="2:16">
      <c r="B183" s="26"/>
      <c r="C183" s="26"/>
      <c r="D183" s="26"/>
      <c r="E183" s="26"/>
      <c r="F183" s="26"/>
      <c r="G183" s="26"/>
      <c r="H183" s="26"/>
      <c r="I183" s="26"/>
      <c r="J183" s="26"/>
      <c r="K183" s="26"/>
      <c r="L183" s="26"/>
      <c r="M183" s="26"/>
      <c r="N183" s="26"/>
      <c r="O183" s="26"/>
      <c r="P183" s="26"/>
    </row>
    <row r="184" spans="2:16">
      <c r="B184" s="26"/>
      <c r="C184" s="26"/>
      <c r="D184" s="26"/>
      <c r="E184" s="26"/>
      <c r="F184" s="26"/>
      <c r="G184" s="26"/>
      <c r="H184" s="26"/>
      <c r="I184" s="26"/>
      <c r="J184" s="26"/>
      <c r="K184" s="26"/>
      <c r="L184" s="26"/>
      <c r="M184" s="26"/>
      <c r="N184" s="26"/>
      <c r="O184" s="26"/>
      <c r="P184" s="26"/>
    </row>
    <row r="185" spans="2:16">
      <c r="B185" s="26"/>
      <c r="C185" s="26"/>
      <c r="D185" s="26"/>
      <c r="E185" s="26"/>
      <c r="F185" s="26"/>
      <c r="G185" s="26"/>
      <c r="H185" s="26"/>
      <c r="I185" s="26"/>
      <c r="J185" s="26"/>
      <c r="K185" s="26"/>
      <c r="L185" s="26"/>
      <c r="M185" s="26"/>
      <c r="N185" s="26"/>
      <c r="O185" s="26"/>
      <c r="P185" s="26"/>
    </row>
    <row r="186" spans="2:16">
      <c r="B186" s="26"/>
      <c r="C186" s="26"/>
      <c r="D186" s="26"/>
      <c r="E186" s="26"/>
      <c r="F186" s="26"/>
      <c r="G186" s="26"/>
      <c r="H186" s="26"/>
      <c r="I186" s="26"/>
      <c r="J186" s="26"/>
      <c r="K186" s="26"/>
      <c r="L186" s="26"/>
      <c r="M186" s="26"/>
      <c r="N186" s="26"/>
      <c r="O186" s="26"/>
      <c r="P186" s="26"/>
    </row>
    <row r="187" spans="2:16">
      <c r="B187" s="26"/>
      <c r="C187" s="26"/>
      <c r="D187" s="26"/>
      <c r="E187" s="26"/>
      <c r="F187" s="26"/>
      <c r="G187" s="26"/>
      <c r="H187" s="26"/>
      <c r="I187" s="26"/>
      <c r="J187" s="26"/>
      <c r="K187" s="26"/>
      <c r="L187" s="26"/>
      <c r="M187" s="26"/>
      <c r="N187" s="26"/>
      <c r="O187" s="26"/>
      <c r="P187" s="26"/>
    </row>
    <row r="188" spans="2:16">
      <c r="B188" s="26"/>
      <c r="C188" s="26"/>
      <c r="D188" s="26"/>
      <c r="E188" s="26"/>
      <c r="F188" s="26"/>
      <c r="G188" s="26"/>
      <c r="H188" s="26"/>
      <c r="I188" s="26"/>
      <c r="J188" s="26"/>
      <c r="K188" s="26"/>
      <c r="L188" s="26"/>
      <c r="M188" s="26"/>
      <c r="N188" s="26"/>
      <c r="O188" s="26"/>
      <c r="P188" s="26"/>
    </row>
    <row r="189" spans="2:16">
      <c r="B189" s="26"/>
      <c r="C189" s="26"/>
      <c r="D189" s="26"/>
      <c r="E189" s="26"/>
      <c r="F189" s="26"/>
      <c r="G189" s="26"/>
      <c r="H189" s="26"/>
      <c r="I189" s="26"/>
      <c r="J189" s="26"/>
      <c r="K189" s="26"/>
      <c r="L189" s="26"/>
      <c r="M189" s="26"/>
      <c r="N189" s="26"/>
      <c r="O189" s="26"/>
      <c r="P189" s="26"/>
    </row>
    <row r="190" spans="2:16">
      <c r="B190" s="26"/>
      <c r="C190" s="26"/>
      <c r="D190" s="26"/>
      <c r="E190" s="26"/>
      <c r="F190" s="26"/>
      <c r="G190" s="26"/>
      <c r="H190" s="26"/>
      <c r="I190" s="26"/>
      <c r="J190" s="26"/>
      <c r="K190" s="26"/>
      <c r="L190" s="26"/>
      <c r="M190" s="26"/>
      <c r="N190" s="26"/>
      <c r="O190" s="26"/>
      <c r="P190" s="26"/>
    </row>
    <row r="191" spans="2:16">
      <c r="B191" s="26"/>
      <c r="C191" s="26"/>
      <c r="D191" s="26"/>
      <c r="E191" s="26"/>
      <c r="F191" s="26"/>
      <c r="G191" s="26"/>
      <c r="H191" s="26"/>
      <c r="I191" s="26"/>
      <c r="J191" s="26"/>
      <c r="K191" s="26"/>
      <c r="L191" s="26"/>
      <c r="M191" s="26"/>
      <c r="N191" s="26"/>
      <c r="O191" s="26"/>
      <c r="P191" s="26"/>
    </row>
    <row r="192" spans="2:16">
      <c r="B192" s="26"/>
      <c r="C192" s="26"/>
      <c r="D192" s="26"/>
      <c r="E192" s="26"/>
      <c r="F192" s="26"/>
      <c r="G192" s="26"/>
      <c r="H192" s="26"/>
      <c r="I192" s="26"/>
      <c r="J192" s="26"/>
      <c r="K192" s="26"/>
      <c r="L192" s="26"/>
      <c r="M192" s="26"/>
      <c r="N192" s="26"/>
      <c r="O192" s="26"/>
      <c r="P192" s="26"/>
    </row>
    <row r="193" spans="2:16">
      <c r="B193" s="26"/>
      <c r="C193" s="26"/>
      <c r="D193" s="26"/>
      <c r="E193" s="26"/>
      <c r="F193" s="26"/>
      <c r="G193" s="26"/>
      <c r="H193" s="26"/>
      <c r="I193" s="26"/>
      <c r="J193" s="26"/>
      <c r="K193" s="26"/>
      <c r="L193" s="26"/>
      <c r="M193" s="26"/>
      <c r="N193" s="26"/>
      <c r="O193" s="26"/>
      <c r="P193" s="26"/>
    </row>
    <row r="194" spans="2:16">
      <c r="B194" s="26"/>
      <c r="C194" s="26"/>
      <c r="D194" s="26"/>
      <c r="E194" s="26"/>
      <c r="F194" s="26"/>
      <c r="G194" s="26"/>
      <c r="H194" s="26"/>
      <c r="I194" s="26"/>
      <c r="J194" s="26"/>
      <c r="K194" s="26"/>
      <c r="L194" s="26"/>
      <c r="M194" s="26"/>
      <c r="N194" s="26"/>
      <c r="O194" s="26"/>
      <c r="P194" s="26"/>
    </row>
    <row r="195" spans="2:16">
      <c r="B195" s="26"/>
      <c r="C195" s="26"/>
      <c r="D195" s="26"/>
      <c r="E195" s="26"/>
      <c r="F195" s="26"/>
      <c r="G195" s="26"/>
      <c r="H195" s="26"/>
      <c r="I195" s="26"/>
      <c r="J195" s="26"/>
      <c r="K195" s="26"/>
      <c r="L195" s="26"/>
      <c r="M195" s="26"/>
      <c r="N195" s="26"/>
      <c r="O195" s="26"/>
      <c r="P195" s="26"/>
    </row>
    <row r="196" spans="2:16">
      <c r="B196" s="26"/>
      <c r="C196" s="26"/>
      <c r="D196" s="26"/>
      <c r="E196" s="26"/>
      <c r="F196" s="26"/>
      <c r="G196" s="26"/>
      <c r="H196" s="26"/>
      <c r="I196" s="26"/>
      <c r="J196" s="26"/>
      <c r="K196" s="26"/>
      <c r="L196" s="26"/>
      <c r="M196" s="26"/>
      <c r="N196" s="26"/>
      <c r="O196" s="26"/>
      <c r="P196" s="26"/>
    </row>
    <row r="197" spans="2:16">
      <c r="B197" s="26"/>
      <c r="C197" s="26"/>
      <c r="D197" s="26"/>
      <c r="E197" s="26"/>
      <c r="F197" s="26"/>
      <c r="G197" s="26"/>
      <c r="H197" s="26"/>
      <c r="I197" s="26"/>
      <c r="J197" s="26"/>
      <c r="K197" s="26"/>
      <c r="L197" s="26"/>
      <c r="M197" s="26"/>
      <c r="N197" s="26"/>
      <c r="O197" s="26"/>
      <c r="P197" s="26"/>
    </row>
    <row r="198" spans="2:16">
      <c r="B198" s="26"/>
      <c r="C198" s="26"/>
      <c r="D198" s="26"/>
      <c r="E198" s="26"/>
      <c r="F198" s="26"/>
      <c r="G198" s="26"/>
      <c r="H198" s="26"/>
      <c r="I198" s="26"/>
      <c r="J198" s="26"/>
      <c r="K198" s="26"/>
      <c r="L198" s="26"/>
      <c r="M198" s="26"/>
      <c r="N198" s="26"/>
      <c r="O198" s="26"/>
      <c r="P198" s="26"/>
    </row>
    <row r="199" spans="2:16">
      <c r="B199" s="26"/>
      <c r="C199" s="26"/>
      <c r="D199" s="26"/>
      <c r="E199" s="26"/>
      <c r="F199" s="26"/>
      <c r="G199" s="26"/>
      <c r="H199" s="26"/>
      <c r="I199" s="26"/>
      <c r="J199" s="26"/>
      <c r="K199" s="26"/>
      <c r="L199" s="26"/>
      <c r="M199" s="26"/>
      <c r="N199" s="26"/>
      <c r="O199" s="26"/>
      <c r="P199" s="26"/>
    </row>
    <row r="200" spans="2:16">
      <c r="B200" s="26"/>
      <c r="C200" s="26"/>
      <c r="D200" s="26"/>
      <c r="E200" s="26"/>
      <c r="F200" s="26"/>
      <c r="G200" s="26"/>
      <c r="H200" s="26"/>
      <c r="I200" s="26"/>
      <c r="J200" s="26"/>
      <c r="K200" s="26"/>
      <c r="L200" s="26"/>
      <c r="M200" s="26"/>
      <c r="N200" s="26"/>
      <c r="O200" s="26"/>
      <c r="P200" s="26"/>
    </row>
    <row r="201" spans="2:16">
      <c r="B201" s="26"/>
      <c r="C201" s="26"/>
      <c r="D201" s="26"/>
      <c r="E201" s="26"/>
      <c r="F201" s="26"/>
      <c r="G201" s="26"/>
      <c r="H201" s="26"/>
      <c r="I201" s="26"/>
      <c r="J201" s="26"/>
      <c r="K201" s="26"/>
      <c r="L201" s="26"/>
      <c r="M201" s="26"/>
      <c r="N201" s="26"/>
      <c r="O201" s="26"/>
      <c r="P201" s="26"/>
    </row>
    <row r="202" spans="2:16">
      <c r="B202" s="26"/>
      <c r="C202" s="26"/>
      <c r="D202" s="26"/>
      <c r="E202" s="26"/>
      <c r="F202" s="26"/>
      <c r="G202" s="26"/>
      <c r="H202" s="26"/>
      <c r="I202" s="26"/>
      <c r="J202" s="26"/>
      <c r="K202" s="26"/>
      <c r="L202" s="26"/>
      <c r="M202" s="26"/>
      <c r="N202" s="26"/>
      <c r="O202" s="26"/>
      <c r="P202" s="26"/>
    </row>
    <row r="203" spans="2:16">
      <c r="B203" s="26"/>
      <c r="C203" s="26"/>
      <c r="D203" s="26"/>
      <c r="E203" s="26"/>
      <c r="F203" s="26"/>
      <c r="G203" s="26"/>
      <c r="H203" s="26"/>
      <c r="I203" s="26"/>
      <c r="J203" s="26"/>
      <c r="K203" s="26"/>
      <c r="L203" s="26"/>
      <c r="M203" s="26"/>
      <c r="N203" s="26"/>
      <c r="O203" s="26"/>
      <c r="P203" s="26"/>
    </row>
    <row r="204" spans="2:16">
      <c r="B204" s="26"/>
      <c r="C204" s="26"/>
      <c r="D204" s="26"/>
      <c r="E204" s="26"/>
      <c r="F204" s="26"/>
      <c r="G204" s="26"/>
      <c r="H204" s="26"/>
      <c r="I204" s="26"/>
      <c r="J204" s="26"/>
      <c r="K204" s="26"/>
      <c r="L204" s="26"/>
      <c r="M204" s="26"/>
      <c r="N204" s="26"/>
      <c r="O204" s="26"/>
      <c r="P204" s="26"/>
    </row>
    <row r="205" spans="2:16">
      <c r="B205" s="26"/>
      <c r="C205" s="26"/>
      <c r="D205" s="26"/>
      <c r="E205" s="26"/>
      <c r="F205" s="26"/>
      <c r="G205" s="26"/>
      <c r="H205" s="26"/>
      <c r="I205" s="26"/>
      <c r="J205" s="26"/>
      <c r="K205" s="26"/>
      <c r="L205" s="26"/>
      <c r="M205" s="26"/>
      <c r="N205" s="26"/>
      <c r="O205" s="26"/>
      <c r="P205" s="26"/>
    </row>
    <row r="206" spans="2:16">
      <c r="B206" s="26"/>
      <c r="C206" s="26"/>
      <c r="D206" s="26"/>
      <c r="E206" s="26"/>
      <c r="F206" s="26"/>
      <c r="G206" s="26"/>
      <c r="H206" s="26"/>
      <c r="I206" s="26"/>
      <c r="J206" s="26"/>
      <c r="K206" s="26"/>
      <c r="L206" s="26"/>
      <c r="M206" s="26"/>
      <c r="N206" s="26"/>
      <c r="O206" s="26"/>
      <c r="P206" s="26"/>
    </row>
    <row r="207" spans="2:16">
      <c r="B207" s="26"/>
      <c r="C207" s="26"/>
      <c r="D207" s="26"/>
      <c r="E207" s="26"/>
      <c r="F207" s="26"/>
      <c r="G207" s="26"/>
      <c r="H207" s="26"/>
      <c r="I207" s="26"/>
      <c r="J207" s="26"/>
      <c r="K207" s="26"/>
      <c r="L207" s="26"/>
      <c r="M207" s="26"/>
      <c r="N207" s="26"/>
      <c r="O207" s="26"/>
      <c r="P207" s="26"/>
    </row>
    <row r="208" spans="2:16">
      <c r="B208" s="26"/>
      <c r="C208" s="26"/>
      <c r="D208" s="26"/>
      <c r="E208" s="26"/>
      <c r="F208" s="26"/>
      <c r="G208" s="26"/>
      <c r="H208" s="26"/>
      <c r="I208" s="26"/>
      <c r="J208" s="26"/>
      <c r="K208" s="26"/>
      <c r="L208" s="26"/>
      <c r="M208" s="26"/>
      <c r="N208" s="26"/>
      <c r="O208" s="26"/>
      <c r="P208" s="26"/>
    </row>
    <row r="209" spans="2:16">
      <c r="B209" s="26"/>
      <c r="C209" s="26"/>
      <c r="D209" s="26"/>
      <c r="E209" s="26"/>
      <c r="F209" s="26"/>
      <c r="G209" s="26"/>
      <c r="H209" s="26"/>
      <c r="I209" s="26"/>
      <c r="J209" s="26"/>
      <c r="K209" s="26"/>
      <c r="L209" s="26"/>
      <c r="M209" s="26"/>
      <c r="N209" s="26"/>
      <c r="O209" s="26"/>
      <c r="P209" s="26"/>
    </row>
    <row r="210" spans="2:16">
      <c r="B210" s="26"/>
      <c r="C210" s="26"/>
      <c r="D210" s="26"/>
      <c r="E210" s="26"/>
      <c r="F210" s="26"/>
      <c r="G210" s="26"/>
      <c r="H210" s="26"/>
      <c r="I210" s="26"/>
      <c r="J210" s="26"/>
      <c r="K210" s="26"/>
      <c r="L210" s="26"/>
      <c r="M210" s="26"/>
      <c r="N210" s="26"/>
      <c r="O210" s="26"/>
      <c r="P210" s="26"/>
    </row>
    <row r="211" spans="2:16">
      <c r="B211" s="26"/>
      <c r="C211" s="26"/>
      <c r="D211" s="26"/>
      <c r="E211" s="26"/>
      <c r="F211" s="26"/>
      <c r="G211" s="26"/>
      <c r="H211" s="26"/>
      <c r="I211" s="26"/>
      <c r="J211" s="26"/>
      <c r="K211" s="26"/>
      <c r="L211" s="26"/>
      <c r="M211" s="26"/>
      <c r="N211" s="26"/>
      <c r="O211" s="26"/>
      <c r="P211" s="26"/>
    </row>
    <row r="212" spans="2:16">
      <c r="B212" s="26"/>
      <c r="C212" s="26"/>
      <c r="D212" s="26"/>
      <c r="E212" s="26"/>
      <c r="F212" s="26"/>
      <c r="G212" s="26"/>
      <c r="H212" s="26"/>
      <c r="I212" s="26"/>
      <c r="J212" s="26"/>
      <c r="K212" s="26"/>
      <c r="L212" s="26"/>
      <c r="M212" s="26"/>
      <c r="N212" s="26"/>
      <c r="O212" s="26"/>
      <c r="P212" s="26"/>
    </row>
    <row r="213" spans="2:16">
      <c r="B213" s="26"/>
      <c r="C213" s="26"/>
      <c r="D213" s="26"/>
      <c r="E213" s="26"/>
      <c r="F213" s="26"/>
      <c r="G213" s="26"/>
      <c r="H213" s="26"/>
      <c r="I213" s="26"/>
      <c r="J213" s="26"/>
      <c r="K213" s="26"/>
      <c r="L213" s="26"/>
      <c r="M213" s="26"/>
      <c r="N213" s="26"/>
      <c r="O213" s="26"/>
      <c r="P213" s="26"/>
    </row>
    <row r="214" spans="2:16">
      <c r="B214" s="26"/>
      <c r="C214" s="26"/>
      <c r="D214" s="26"/>
      <c r="E214" s="26"/>
      <c r="F214" s="26"/>
      <c r="G214" s="26"/>
      <c r="H214" s="26"/>
      <c r="I214" s="26"/>
      <c r="J214" s="26"/>
      <c r="K214" s="26"/>
      <c r="L214" s="26"/>
      <c r="M214" s="26"/>
      <c r="N214" s="26"/>
      <c r="O214" s="26"/>
      <c r="P214" s="26"/>
    </row>
    <row r="215" spans="2:16">
      <c r="B215" s="26"/>
      <c r="C215" s="26"/>
      <c r="D215" s="26"/>
      <c r="E215" s="26"/>
      <c r="F215" s="26"/>
      <c r="G215" s="26"/>
      <c r="H215" s="26"/>
      <c r="I215" s="26"/>
      <c r="J215" s="26"/>
      <c r="K215" s="26"/>
      <c r="L215" s="26"/>
      <c r="M215" s="26"/>
      <c r="N215" s="26"/>
      <c r="O215" s="26"/>
      <c r="P215" s="26"/>
    </row>
    <row r="216" spans="2:16">
      <c r="B216" s="26"/>
      <c r="C216" s="26"/>
      <c r="D216" s="26"/>
      <c r="E216" s="26"/>
      <c r="F216" s="26"/>
      <c r="G216" s="26"/>
      <c r="H216" s="26"/>
      <c r="I216" s="26"/>
      <c r="J216" s="26"/>
      <c r="K216" s="26"/>
      <c r="L216" s="26"/>
      <c r="M216" s="26"/>
      <c r="N216" s="26"/>
      <c r="O216" s="26"/>
      <c r="P216" s="26"/>
    </row>
    <row r="217" spans="2:16">
      <c r="B217" s="26"/>
      <c r="C217" s="26"/>
      <c r="D217" s="26"/>
      <c r="E217" s="26"/>
      <c r="F217" s="26"/>
      <c r="G217" s="26"/>
      <c r="H217" s="26"/>
      <c r="I217" s="26"/>
      <c r="J217" s="26"/>
      <c r="K217" s="26"/>
      <c r="L217" s="26"/>
      <c r="M217" s="26"/>
      <c r="N217" s="26"/>
      <c r="O217" s="26"/>
      <c r="P217" s="26"/>
    </row>
    <row r="218" spans="2:16">
      <c r="B218" s="26"/>
      <c r="C218" s="26"/>
      <c r="D218" s="26"/>
      <c r="E218" s="26"/>
      <c r="F218" s="26"/>
      <c r="G218" s="26"/>
      <c r="H218" s="26"/>
      <c r="I218" s="26"/>
      <c r="J218" s="26"/>
      <c r="K218" s="26"/>
      <c r="L218" s="26"/>
      <c r="M218" s="26"/>
      <c r="N218" s="26"/>
      <c r="O218" s="26"/>
      <c r="P218" s="26"/>
    </row>
    <row r="219" spans="2:16">
      <c r="B219" s="26"/>
      <c r="C219" s="26"/>
      <c r="D219" s="26"/>
      <c r="E219" s="26"/>
      <c r="F219" s="26"/>
      <c r="G219" s="26"/>
      <c r="H219" s="26"/>
      <c r="I219" s="26"/>
      <c r="J219" s="26"/>
      <c r="K219" s="26"/>
      <c r="L219" s="26"/>
      <c r="M219" s="26"/>
      <c r="N219" s="26"/>
      <c r="O219" s="26"/>
      <c r="P219" s="26"/>
    </row>
    <row r="220" spans="2:16">
      <c r="B220" s="26"/>
      <c r="C220" s="26"/>
      <c r="D220" s="26"/>
      <c r="E220" s="26"/>
      <c r="F220" s="26"/>
      <c r="G220" s="26"/>
      <c r="H220" s="26"/>
      <c r="I220" s="26"/>
      <c r="J220" s="26"/>
      <c r="K220" s="26"/>
      <c r="L220" s="26"/>
      <c r="M220" s="26"/>
      <c r="N220" s="26"/>
      <c r="O220" s="26"/>
      <c r="P220" s="26"/>
    </row>
    <row r="221" spans="2:16">
      <c r="B221" s="26"/>
      <c r="C221" s="26"/>
      <c r="D221" s="26"/>
      <c r="E221" s="26"/>
      <c r="F221" s="26"/>
      <c r="G221" s="26"/>
      <c r="H221" s="26"/>
      <c r="I221" s="26"/>
      <c r="J221" s="26"/>
      <c r="K221" s="26"/>
      <c r="L221" s="26"/>
      <c r="M221" s="26"/>
      <c r="N221" s="26"/>
      <c r="O221" s="26"/>
      <c r="P221" s="26"/>
    </row>
    <row r="222" spans="2:16">
      <c r="B222" s="26"/>
      <c r="C222" s="26"/>
      <c r="D222" s="26"/>
      <c r="E222" s="26"/>
      <c r="F222" s="26"/>
      <c r="G222" s="26"/>
      <c r="H222" s="26"/>
      <c r="I222" s="26"/>
      <c r="J222" s="26"/>
      <c r="K222" s="26"/>
      <c r="L222" s="26"/>
      <c r="M222" s="26"/>
      <c r="N222" s="26"/>
      <c r="O222" s="26"/>
      <c r="P222" s="26"/>
    </row>
    <row r="223" spans="2:16">
      <c r="B223" s="26"/>
      <c r="C223" s="26"/>
      <c r="D223" s="26"/>
      <c r="E223" s="26"/>
      <c r="F223" s="26"/>
      <c r="G223" s="26"/>
      <c r="H223" s="26"/>
      <c r="I223" s="26"/>
      <c r="J223" s="26"/>
      <c r="K223" s="26"/>
      <c r="L223" s="26"/>
      <c r="M223" s="26"/>
      <c r="N223" s="26"/>
      <c r="O223" s="26"/>
      <c r="P223" s="26"/>
    </row>
    <row r="224" spans="2:16">
      <c r="B224" s="26"/>
      <c r="C224" s="26"/>
      <c r="D224" s="26"/>
      <c r="E224" s="26"/>
      <c r="F224" s="26"/>
      <c r="G224" s="26"/>
      <c r="H224" s="26"/>
      <c r="I224" s="26"/>
      <c r="J224" s="26"/>
      <c r="K224" s="26"/>
      <c r="L224" s="26"/>
      <c r="M224" s="26"/>
      <c r="N224" s="26"/>
      <c r="O224" s="26"/>
      <c r="P224" s="26"/>
    </row>
    <row r="225" spans="2:16">
      <c r="B225" s="26"/>
      <c r="C225" s="26"/>
      <c r="D225" s="26"/>
      <c r="E225" s="26"/>
      <c r="F225" s="26"/>
      <c r="G225" s="26"/>
      <c r="H225" s="26"/>
      <c r="I225" s="26"/>
      <c r="J225" s="26"/>
      <c r="K225" s="26"/>
      <c r="L225" s="26"/>
      <c r="M225" s="26"/>
      <c r="N225" s="26"/>
      <c r="O225" s="26"/>
      <c r="P225" s="26"/>
    </row>
    <row r="226" spans="2:16">
      <c r="B226" s="26"/>
      <c r="C226" s="26"/>
      <c r="D226" s="26"/>
      <c r="E226" s="26"/>
      <c r="F226" s="26"/>
      <c r="G226" s="26"/>
      <c r="H226" s="26"/>
      <c r="I226" s="26"/>
      <c r="J226" s="26"/>
      <c r="K226" s="26"/>
      <c r="L226" s="26"/>
      <c r="M226" s="26"/>
      <c r="N226" s="26"/>
      <c r="O226" s="26"/>
      <c r="P226" s="26"/>
    </row>
    <row r="227" spans="2:16">
      <c r="B227" s="26"/>
      <c r="C227" s="26"/>
      <c r="D227" s="26"/>
      <c r="E227" s="26"/>
      <c r="F227" s="26"/>
      <c r="G227" s="26"/>
      <c r="H227" s="26"/>
      <c r="I227" s="26"/>
      <c r="J227" s="26"/>
      <c r="K227" s="26"/>
      <c r="L227" s="26"/>
      <c r="M227" s="26"/>
      <c r="N227" s="26"/>
      <c r="O227" s="26"/>
      <c r="P227" s="26"/>
    </row>
    <row r="228" spans="2:16">
      <c r="B228" s="26"/>
      <c r="C228" s="26"/>
      <c r="D228" s="26"/>
      <c r="E228" s="26"/>
      <c r="F228" s="26"/>
      <c r="G228" s="26"/>
      <c r="H228" s="26"/>
      <c r="I228" s="26"/>
      <c r="J228" s="26"/>
      <c r="K228" s="26"/>
      <c r="L228" s="26"/>
      <c r="M228" s="26"/>
      <c r="N228" s="26"/>
      <c r="O228" s="26"/>
      <c r="P228" s="26"/>
    </row>
    <row r="229" spans="2:16">
      <c r="B229" s="26"/>
      <c r="C229" s="26"/>
      <c r="D229" s="26"/>
      <c r="E229" s="26"/>
      <c r="F229" s="26"/>
      <c r="G229" s="26"/>
      <c r="H229" s="26"/>
      <c r="I229" s="26"/>
      <c r="J229" s="26"/>
      <c r="K229" s="26"/>
      <c r="L229" s="26"/>
      <c r="M229" s="26"/>
      <c r="N229" s="26"/>
      <c r="O229" s="26"/>
      <c r="P229" s="26"/>
    </row>
    <row r="230" spans="2:16">
      <c r="B230" s="26"/>
      <c r="C230" s="26"/>
      <c r="D230" s="26"/>
      <c r="E230" s="26"/>
      <c r="F230" s="26"/>
      <c r="G230" s="26"/>
      <c r="H230" s="26"/>
      <c r="I230" s="26"/>
      <c r="J230" s="26"/>
      <c r="K230" s="26"/>
      <c r="L230" s="26"/>
      <c r="M230" s="26"/>
      <c r="N230" s="26"/>
      <c r="O230" s="26"/>
      <c r="P230" s="26"/>
    </row>
    <row r="231" spans="2:16">
      <c r="B231" s="26"/>
      <c r="C231" s="26"/>
      <c r="D231" s="26"/>
      <c r="E231" s="26"/>
      <c r="F231" s="26"/>
      <c r="G231" s="26"/>
      <c r="H231" s="26"/>
      <c r="I231" s="26"/>
      <c r="J231" s="26"/>
      <c r="K231" s="26"/>
      <c r="L231" s="26"/>
      <c r="M231" s="26"/>
      <c r="N231" s="26"/>
      <c r="O231" s="26"/>
      <c r="P231" s="26"/>
    </row>
    <row r="232" spans="2:16">
      <c r="B232" s="26"/>
      <c r="C232" s="26"/>
      <c r="D232" s="26"/>
      <c r="E232" s="26"/>
      <c r="F232" s="26"/>
      <c r="G232" s="26"/>
      <c r="H232" s="26"/>
      <c r="I232" s="26"/>
      <c r="J232" s="26"/>
      <c r="K232" s="26"/>
      <c r="L232" s="26"/>
      <c r="M232" s="26"/>
      <c r="N232" s="26"/>
      <c r="O232" s="26"/>
      <c r="P232" s="26"/>
    </row>
    <row r="233" spans="2:16">
      <c r="B233" s="26"/>
      <c r="C233" s="26"/>
      <c r="D233" s="26"/>
      <c r="E233" s="26"/>
      <c r="F233" s="26"/>
      <c r="G233" s="26"/>
      <c r="H233" s="26"/>
      <c r="I233" s="26"/>
      <c r="J233" s="26"/>
      <c r="K233" s="26"/>
      <c r="L233" s="26"/>
      <c r="M233" s="26"/>
      <c r="N233" s="26"/>
      <c r="O233" s="26"/>
      <c r="P233" s="26"/>
    </row>
    <row r="234" spans="2:16">
      <c r="B234" s="26"/>
      <c r="C234" s="26"/>
      <c r="D234" s="26"/>
      <c r="E234" s="26"/>
      <c r="F234" s="26"/>
      <c r="G234" s="26"/>
      <c r="H234" s="26"/>
      <c r="I234" s="26"/>
      <c r="J234" s="26"/>
      <c r="K234" s="26"/>
      <c r="L234" s="26"/>
      <c r="M234" s="26"/>
      <c r="N234" s="26"/>
      <c r="O234" s="26"/>
      <c r="P234" s="26"/>
    </row>
    <row r="235" spans="2:16">
      <c r="B235" s="26"/>
      <c r="C235" s="26"/>
      <c r="D235" s="26"/>
      <c r="E235" s="26"/>
      <c r="F235" s="26"/>
      <c r="G235" s="26"/>
      <c r="H235" s="26"/>
      <c r="I235" s="26"/>
      <c r="J235" s="26"/>
      <c r="K235" s="26"/>
      <c r="L235" s="26"/>
      <c r="M235" s="26"/>
      <c r="N235" s="26"/>
      <c r="O235" s="26"/>
      <c r="P235" s="26"/>
    </row>
    <row r="236" spans="2:16">
      <c r="B236" s="26"/>
      <c r="C236" s="26"/>
      <c r="D236" s="26"/>
      <c r="E236" s="26"/>
      <c r="F236" s="26"/>
      <c r="G236" s="26"/>
      <c r="H236" s="26"/>
      <c r="I236" s="26"/>
      <c r="J236" s="26"/>
      <c r="K236" s="26"/>
      <c r="L236" s="26"/>
      <c r="M236" s="26"/>
      <c r="N236" s="26"/>
      <c r="O236" s="26"/>
      <c r="P236" s="26"/>
    </row>
    <row r="237" spans="2:16">
      <c r="B237" s="26"/>
      <c r="C237" s="26"/>
      <c r="D237" s="26"/>
      <c r="E237" s="26"/>
      <c r="F237" s="26"/>
      <c r="G237" s="26"/>
      <c r="H237" s="26"/>
      <c r="I237" s="26"/>
      <c r="J237" s="26"/>
      <c r="K237" s="26"/>
      <c r="L237" s="26"/>
      <c r="M237" s="26"/>
      <c r="N237" s="26"/>
      <c r="O237" s="26"/>
      <c r="P237" s="26"/>
    </row>
    <row r="238" spans="2:16">
      <c r="B238" s="26"/>
      <c r="C238" s="26"/>
      <c r="D238" s="26"/>
      <c r="E238" s="26"/>
      <c r="F238" s="26"/>
      <c r="G238" s="26"/>
      <c r="H238" s="26"/>
      <c r="I238" s="26"/>
      <c r="J238" s="26"/>
      <c r="K238" s="26"/>
      <c r="L238" s="26"/>
      <c r="M238" s="26"/>
      <c r="N238" s="26"/>
      <c r="O238" s="26"/>
      <c r="P238" s="26"/>
    </row>
    <row r="239" spans="2:16">
      <c r="B239" s="26"/>
      <c r="C239" s="26"/>
      <c r="D239" s="26"/>
      <c r="E239" s="26"/>
      <c r="F239" s="26"/>
      <c r="G239" s="26"/>
      <c r="H239" s="26"/>
      <c r="I239" s="26"/>
      <c r="J239" s="26"/>
      <c r="K239" s="26"/>
      <c r="L239" s="26"/>
      <c r="M239" s="26"/>
      <c r="N239" s="26"/>
      <c r="O239" s="26"/>
      <c r="P239" s="26"/>
    </row>
    <row r="240" spans="2:16">
      <c r="B240" s="26"/>
      <c r="C240" s="26"/>
      <c r="D240" s="26"/>
      <c r="E240" s="26"/>
      <c r="F240" s="26"/>
      <c r="G240" s="26"/>
      <c r="H240" s="26"/>
      <c r="I240" s="26"/>
      <c r="J240" s="26"/>
      <c r="K240" s="26"/>
      <c r="L240" s="26"/>
      <c r="M240" s="26"/>
      <c r="N240" s="26"/>
      <c r="O240" s="26"/>
      <c r="P240" s="26"/>
    </row>
    <row r="241" spans="2:16">
      <c r="B241" s="26"/>
      <c r="C241" s="26"/>
      <c r="D241" s="26"/>
      <c r="E241" s="26"/>
      <c r="F241" s="26"/>
      <c r="G241" s="26"/>
      <c r="H241" s="26"/>
      <c r="I241" s="26"/>
      <c r="J241" s="26"/>
      <c r="K241" s="26"/>
      <c r="L241" s="26"/>
      <c r="M241" s="26"/>
      <c r="N241" s="26"/>
      <c r="O241" s="26"/>
      <c r="P241" s="26"/>
    </row>
    <row r="242" spans="2:16">
      <c r="B242" s="26"/>
      <c r="C242" s="26"/>
      <c r="D242" s="26"/>
      <c r="E242" s="26"/>
      <c r="F242" s="26"/>
      <c r="G242" s="26"/>
      <c r="H242" s="26"/>
      <c r="I242" s="26"/>
      <c r="J242" s="26"/>
      <c r="K242" s="26"/>
      <c r="L242" s="26"/>
      <c r="M242" s="26"/>
      <c r="N242" s="26"/>
      <c r="O242" s="26"/>
      <c r="P242" s="26"/>
    </row>
    <row r="243" spans="2:16">
      <c r="B243" s="26"/>
      <c r="C243" s="26"/>
      <c r="D243" s="26"/>
      <c r="E243" s="26"/>
      <c r="F243" s="26"/>
      <c r="G243" s="26"/>
      <c r="H243" s="26"/>
      <c r="I243" s="26"/>
      <c r="J243" s="26"/>
      <c r="K243" s="26"/>
      <c r="L243" s="26"/>
      <c r="M243" s="26"/>
      <c r="N243" s="26"/>
      <c r="O243" s="26"/>
      <c r="P243" s="26"/>
    </row>
    <row r="244" spans="2:16">
      <c r="B244" s="26"/>
      <c r="C244" s="26"/>
      <c r="D244" s="26"/>
      <c r="E244" s="26"/>
      <c r="F244" s="26"/>
      <c r="G244" s="26"/>
      <c r="H244" s="26"/>
      <c r="I244" s="26"/>
      <c r="J244" s="26"/>
      <c r="K244" s="26"/>
      <c r="L244" s="26"/>
      <c r="M244" s="26"/>
      <c r="N244" s="26"/>
      <c r="O244" s="26"/>
      <c r="P244" s="26"/>
    </row>
    <row r="245" spans="2:16">
      <c r="B245" s="26"/>
      <c r="C245" s="26"/>
      <c r="D245" s="26"/>
      <c r="E245" s="26"/>
      <c r="F245" s="26"/>
      <c r="G245" s="26"/>
      <c r="H245" s="26"/>
      <c r="I245" s="26"/>
      <c r="J245" s="26"/>
      <c r="K245" s="26"/>
      <c r="L245" s="26"/>
      <c r="M245" s="26"/>
      <c r="N245" s="26"/>
      <c r="O245" s="26"/>
      <c r="P245" s="26"/>
    </row>
    <row r="246" spans="2:16">
      <c r="B246" s="26"/>
      <c r="C246" s="26"/>
      <c r="D246" s="26"/>
      <c r="E246" s="26"/>
      <c r="F246" s="26"/>
      <c r="G246" s="26"/>
      <c r="H246" s="26"/>
      <c r="I246" s="26"/>
      <c r="J246" s="26"/>
      <c r="K246" s="26"/>
      <c r="L246" s="26"/>
      <c r="M246" s="26"/>
      <c r="N246" s="26"/>
      <c r="O246" s="26"/>
      <c r="P246" s="26"/>
    </row>
    <row r="247" spans="2:16">
      <c r="B247" s="26"/>
      <c r="C247" s="26"/>
      <c r="D247" s="26"/>
      <c r="E247" s="26"/>
      <c r="F247" s="26"/>
      <c r="G247" s="26"/>
      <c r="H247" s="26"/>
      <c r="I247" s="26"/>
      <c r="J247" s="26"/>
      <c r="K247" s="26"/>
      <c r="L247" s="26"/>
      <c r="M247" s="26"/>
      <c r="N247" s="26"/>
      <c r="O247" s="26"/>
      <c r="P247" s="26"/>
    </row>
    <row r="248" spans="2:16">
      <c r="B248" s="26"/>
      <c r="C248" s="26"/>
      <c r="D248" s="26"/>
      <c r="E248" s="26"/>
      <c r="F248" s="26"/>
      <c r="G248" s="26"/>
      <c r="H248" s="26"/>
      <c r="I248" s="26"/>
      <c r="J248" s="26"/>
      <c r="K248" s="26"/>
      <c r="L248" s="26"/>
      <c r="M248" s="26"/>
      <c r="N248" s="26"/>
      <c r="O248" s="26"/>
      <c r="P248" s="26"/>
    </row>
    <row r="249" spans="2:16">
      <c r="B249" s="26"/>
      <c r="C249" s="26"/>
      <c r="D249" s="26"/>
      <c r="E249" s="26"/>
      <c r="F249" s="26"/>
      <c r="G249" s="26"/>
      <c r="H249" s="26"/>
      <c r="I249" s="26"/>
      <c r="J249" s="26"/>
      <c r="K249" s="26"/>
      <c r="L249" s="26"/>
      <c r="M249" s="26"/>
      <c r="N249" s="26"/>
      <c r="O249" s="26"/>
      <c r="P249" s="26"/>
    </row>
    <row r="250" spans="2:16">
      <c r="B250" s="26"/>
      <c r="C250" s="26"/>
      <c r="D250" s="26"/>
      <c r="E250" s="26"/>
      <c r="F250" s="26"/>
      <c r="G250" s="26"/>
      <c r="H250" s="26"/>
      <c r="I250" s="26"/>
      <c r="J250" s="26"/>
      <c r="K250" s="26"/>
      <c r="L250" s="26"/>
      <c r="M250" s="26"/>
      <c r="N250" s="26"/>
      <c r="O250" s="26"/>
      <c r="P250" s="26"/>
    </row>
    <row r="251" spans="2:16">
      <c r="B251" s="26"/>
      <c r="C251" s="26"/>
      <c r="D251" s="26"/>
      <c r="E251" s="26"/>
      <c r="F251" s="26"/>
      <c r="G251" s="26"/>
      <c r="H251" s="26"/>
      <c r="I251" s="26"/>
      <c r="J251" s="26"/>
      <c r="K251" s="26"/>
      <c r="L251" s="26"/>
      <c r="M251" s="26"/>
      <c r="N251" s="26"/>
      <c r="O251" s="26"/>
      <c r="P251" s="26"/>
    </row>
    <row r="252" spans="2:16">
      <c r="B252" s="26"/>
      <c r="C252" s="26"/>
      <c r="D252" s="26"/>
      <c r="E252" s="26"/>
      <c r="F252" s="26"/>
      <c r="G252" s="26"/>
      <c r="H252" s="26"/>
      <c r="I252" s="26"/>
      <c r="J252" s="26"/>
      <c r="K252" s="26"/>
      <c r="L252" s="26"/>
      <c r="M252" s="26"/>
      <c r="N252" s="26"/>
      <c r="O252" s="26"/>
      <c r="P252" s="26"/>
    </row>
    <row r="253" spans="2:16">
      <c r="B253" s="26"/>
      <c r="C253" s="26"/>
      <c r="D253" s="26"/>
      <c r="E253" s="26"/>
      <c r="F253" s="26"/>
      <c r="G253" s="26"/>
      <c r="H253" s="26"/>
      <c r="I253" s="26"/>
      <c r="J253" s="26"/>
      <c r="K253" s="26"/>
      <c r="L253" s="26"/>
      <c r="M253" s="26"/>
      <c r="N253" s="26"/>
      <c r="O253" s="26"/>
      <c r="P253" s="26"/>
    </row>
    <row r="254" spans="2:16">
      <c r="B254" s="26"/>
      <c r="C254" s="26"/>
      <c r="D254" s="26"/>
      <c r="E254" s="26"/>
      <c r="F254" s="26"/>
      <c r="G254" s="26"/>
      <c r="H254" s="26"/>
      <c r="I254" s="26"/>
      <c r="J254" s="26"/>
      <c r="K254" s="26"/>
      <c r="L254" s="26"/>
      <c r="M254" s="26"/>
      <c r="N254" s="26"/>
      <c r="O254" s="26"/>
      <c r="P254" s="26"/>
    </row>
    <row r="255" spans="2:16">
      <c r="B255" s="26"/>
      <c r="C255" s="26"/>
      <c r="D255" s="26"/>
      <c r="E255" s="26"/>
      <c r="F255" s="26"/>
      <c r="G255" s="26"/>
      <c r="H255" s="26"/>
      <c r="I255" s="26"/>
      <c r="J255" s="26"/>
      <c r="K255" s="26"/>
      <c r="L255" s="26"/>
      <c r="M255" s="26"/>
      <c r="N255" s="26"/>
      <c r="O255" s="26"/>
      <c r="P255" s="26"/>
    </row>
    <row r="256" spans="2:16">
      <c r="B256" s="26"/>
      <c r="C256" s="26"/>
      <c r="D256" s="26"/>
      <c r="E256" s="26"/>
      <c r="F256" s="26"/>
      <c r="G256" s="26"/>
      <c r="H256" s="26"/>
      <c r="I256" s="26"/>
      <c r="J256" s="26"/>
      <c r="K256" s="26"/>
      <c r="L256" s="26"/>
      <c r="M256" s="26"/>
      <c r="N256" s="26"/>
      <c r="O256" s="26"/>
      <c r="P256" s="26"/>
    </row>
    <row r="257" spans="2:16">
      <c r="B257" s="26"/>
      <c r="C257" s="26"/>
      <c r="D257" s="26"/>
      <c r="E257" s="26"/>
      <c r="F257" s="26"/>
      <c r="G257" s="26"/>
      <c r="H257" s="26"/>
      <c r="I257" s="26"/>
      <c r="J257" s="26"/>
      <c r="K257" s="26"/>
      <c r="L257" s="26"/>
      <c r="M257" s="26"/>
      <c r="N257" s="26"/>
      <c r="O257" s="26"/>
      <c r="P257" s="26"/>
    </row>
    <row r="258" spans="2:16">
      <c r="B258" s="26"/>
      <c r="C258" s="26"/>
      <c r="D258" s="26"/>
      <c r="E258" s="26"/>
      <c r="F258" s="26"/>
      <c r="G258" s="26"/>
      <c r="H258" s="26"/>
      <c r="I258" s="26"/>
      <c r="J258" s="26"/>
      <c r="K258" s="26"/>
      <c r="L258" s="26"/>
      <c r="M258" s="26"/>
      <c r="N258" s="26"/>
      <c r="O258" s="26"/>
      <c r="P258" s="26"/>
    </row>
    <row r="259" spans="2:16">
      <c r="B259" s="26"/>
      <c r="C259" s="26"/>
      <c r="D259" s="26"/>
      <c r="E259" s="26"/>
      <c r="F259" s="26"/>
      <c r="G259" s="26"/>
      <c r="H259" s="26"/>
      <c r="I259" s="26"/>
      <c r="J259" s="26"/>
      <c r="K259" s="26"/>
      <c r="L259" s="26"/>
      <c r="M259" s="26"/>
      <c r="N259" s="26"/>
      <c r="O259" s="26"/>
      <c r="P259" s="26"/>
    </row>
    <row r="260" spans="2:16">
      <c r="B260" s="26"/>
      <c r="C260" s="26"/>
      <c r="D260" s="26"/>
      <c r="E260" s="26"/>
      <c r="F260" s="26"/>
      <c r="G260" s="26"/>
      <c r="H260" s="26"/>
      <c r="I260" s="26"/>
      <c r="J260" s="26"/>
      <c r="K260" s="26"/>
      <c r="L260" s="26"/>
      <c r="M260" s="26"/>
      <c r="N260" s="26"/>
      <c r="O260" s="26"/>
      <c r="P260" s="26"/>
    </row>
    <row r="261" spans="2:16">
      <c r="B261" s="26"/>
      <c r="C261" s="26"/>
      <c r="D261" s="26"/>
      <c r="E261" s="26"/>
      <c r="F261" s="26"/>
      <c r="G261" s="26"/>
      <c r="H261" s="26"/>
      <c r="I261" s="26"/>
      <c r="J261" s="26"/>
      <c r="K261" s="26"/>
      <c r="L261" s="26"/>
      <c r="M261" s="26"/>
      <c r="N261" s="26"/>
      <c r="O261" s="26"/>
      <c r="P261" s="26"/>
    </row>
    <row r="262" spans="2:16">
      <c r="B262" s="26"/>
      <c r="C262" s="26"/>
      <c r="D262" s="26"/>
      <c r="E262" s="26"/>
      <c r="F262" s="26"/>
      <c r="G262" s="26"/>
      <c r="H262" s="26"/>
      <c r="I262" s="26"/>
      <c r="J262" s="26"/>
      <c r="K262" s="26"/>
      <c r="L262" s="26"/>
      <c r="M262" s="26"/>
      <c r="N262" s="26"/>
      <c r="O262" s="26"/>
      <c r="P262" s="26"/>
    </row>
    <row r="263" spans="2:16">
      <c r="B263" s="26"/>
      <c r="C263" s="26"/>
      <c r="D263" s="26"/>
      <c r="E263" s="26"/>
      <c r="F263" s="26"/>
      <c r="G263" s="26"/>
      <c r="H263" s="26"/>
      <c r="I263" s="26"/>
      <c r="J263" s="26"/>
      <c r="K263" s="26"/>
      <c r="L263" s="26"/>
      <c r="M263" s="26"/>
      <c r="N263" s="26"/>
      <c r="O263" s="26"/>
      <c r="P263" s="26"/>
    </row>
    <row r="264" spans="2:16">
      <c r="B264" s="26"/>
      <c r="C264" s="26"/>
      <c r="D264" s="26"/>
      <c r="E264" s="26"/>
      <c r="F264" s="26"/>
      <c r="G264" s="26"/>
      <c r="H264" s="26"/>
      <c r="I264" s="26"/>
      <c r="J264" s="26"/>
      <c r="K264" s="26"/>
      <c r="L264" s="26"/>
      <c r="M264" s="26"/>
      <c r="N264" s="26"/>
      <c r="O264" s="26"/>
      <c r="P264" s="26"/>
    </row>
  </sheetData>
  <sheetProtection algorithmName="SHA-512" hashValue="ag+hYlLWi61gXc+IcHCaG2FXqdPTXUyk0MhCgVVHJLVMku/LNg5qEMvj9Qwecc6FSRHfxFT+4aUdja38a/clUw==" saltValue="MBBEEGLBDXIZKmVeIF9/Og==" spinCount="100000" sheet="1" objects="1" scenarios="1"/>
  <mergeCells count="36">
    <mergeCell ref="P6:P7"/>
    <mergeCell ref="B5:P5"/>
    <mergeCell ref="B6:B7"/>
    <mergeCell ref="I6:I7"/>
    <mergeCell ref="J6:J7"/>
    <mergeCell ref="K6:K7"/>
    <mergeCell ref="L6:L7"/>
    <mergeCell ref="M6:M7"/>
    <mergeCell ref="N6:N7"/>
    <mergeCell ref="O6:O7"/>
    <mergeCell ref="C6:C7"/>
    <mergeCell ref="D6:D7"/>
    <mergeCell ref="E6:E7"/>
    <mergeCell ref="F6:F7"/>
    <mergeCell ref="G6:G7"/>
    <mergeCell ref="B22:C25"/>
    <mergeCell ref="D22:H25"/>
    <mergeCell ref="J16:J17"/>
    <mergeCell ref="D13:H15"/>
    <mergeCell ref="B16:C17"/>
    <mergeCell ref="D16:H17"/>
    <mergeCell ref="B18:C19"/>
    <mergeCell ref="D18:H19"/>
    <mergeCell ref="B20:C21"/>
    <mergeCell ref="D20:H21"/>
    <mergeCell ref="B10:C10"/>
    <mergeCell ref="H6:H7"/>
    <mergeCell ref="B13:C15"/>
    <mergeCell ref="M20:M21"/>
    <mergeCell ref="L16:L17"/>
    <mergeCell ref="M16:M17"/>
    <mergeCell ref="B12:H12"/>
    <mergeCell ref="I16:I17"/>
    <mergeCell ref="I20:I21"/>
    <mergeCell ref="J20:J21"/>
    <mergeCell ref="L20:L21"/>
  </mergeCells>
  <hyperlinks>
    <hyperlink ref="N6:N7" location="'Basic Data'!A1" display="Basic Data" xr:uid="{00000000-0004-0000-0100-000000000000}"/>
    <hyperlink ref="O6:O7" location="Manual!A1" display="Manual" xr:uid="{00000000-0004-0000-0100-000001000000}"/>
    <hyperlink ref="B6:B7" location="'SI5 | 3 '!A1" display="&lt;" xr:uid="{00000000-0004-0000-0100-000002000000}"/>
    <hyperlink ref="D6:D7" location="'Basic Data'!A1" display="&gt;" xr:uid="{00000000-0004-0000-0100-000003000000}"/>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theme="5"/>
    <pageSetUpPr autoPageBreaks="0"/>
  </sheetPr>
  <dimension ref="A1:BG57"/>
  <sheetViews>
    <sheetView zoomScale="120" zoomScaleNormal="120" workbookViewId="0">
      <pane ySplit="10" topLeftCell="A11" activePane="bottomLeft" state="frozen"/>
      <selection pane="bottomLeft" activeCell="E16" sqref="E16:F16"/>
    </sheetView>
  </sheetViews>
  <sheetFormatPr defaultColWidth="11" defaultRowHeight="14"/>
  <cols>
    <col min="1" max="6" width="11" style="9" customWidth="1"/>
    <col min="7" max="16" width="11" style="9"/>
    <col min="17" max="17" width="11" style="77"/>
    <col min="18" max="27" width="11" style="77" customWidth="1"/>
    <col min="28" max="59" width="11" style="77"/>
    <col min="60" max="16384" width="11" style="9"/>
  </cols>
  <sheetData>
    <row r="1" spans="1:28">
      <c r="A1" s="70"/>
      <c r="B1" s="70"/>
      <c r="C1" s="70"/>
      <c r="D1" s="70"/>
      <c r="E1" s="70"/>
      <c r="F1" s="70"/>
      <c r="G1" s="70"/>
      <c r="H1" s="70"/>
      <c r="I1" s="70"/>
      <c r="J1" s="70"/>
      <c r="K1" s="70"/>
      <c r="L1" s="70"/>
      <c r="M1" s="70"/>
      <c r="N1" s="70"/>
      <c r="O1" s="70"/>
      <c r="P1" s="70"/>
    </row>
    <row r="2" spans="1:28">
      <c r="A2" s="70"/>
      <c r="B2" s="70"/>
      <c r="C2" s="70"/>
      <c r="D2" s="70"/>
      <c r="E2" s="70"/>
      <c r="F2" s="70"/>
      <c r="G2" s="70"/>
      <c r="H2" s="70"/>
      <c r="I2" s="70"/>
      <c r="J2" s="70"/>
      <c r="K2" s="70"/>
      <c r="L2" s="70"/>
      <c r="M2" s="70"/>
      <c r="N2" s="70"/>
      <c r="O2" s="70"/>
      <c r="P2" s="70"/>
    </row>
    <row r="3" spans="1:28">
      <c r="A3" s="70"/>
      <c r="B3" s="70"/>
      <c r="C3" s="70"/>
      <c r="D3" s="70"/>
      <c r="E3" s="70"/>
      <c r="F3" s="70"/>
      <c r="G3" s="70"/>
      <c r="H3" s="70"/>
      <c r="I3" s="70"/>
      <c r="J3" s="70"/>
      <c r="K3" s="70"/>
      <c r="L3" s="70"/>
      <c r="M3" s="70"/>
      <c r="N3" s="70"/>
      <c r="O3" s="70"/>
      <c r="P3" s="70"/>
    </row>
    <row r="4" spans="1:28">
      <c r="A4" s="70"/>
      <c r="B4" s="70"/>
      <c r="C4" s="70"/>
      <c r="D4" s="70"/>
      <c r="E4" s="70"/>
      <c r="F4" s="70"/>
      <c r="G4" s="70"/>
      <c r="H4" s="70"/>
      <c r="I4" s="70"/>
      <c r="J4" s="70"/>
      <c r="K4" s="70"/>
      <c r="L4" s="70"/>
      <c r="M4" s="70"/>
      <c r="N4" s="70"/>
      <c r="O4" s="70"/>
      <c r="P4" s="70"/>
    </row>
    <row r="5" spans="1:28" ht="15" customHeight="1">
      <c r="A5" s="70"/>
      <c r="B5" s="618" t="s">
        <v>103</v>
      </c>
      <c r="C5" s="618"/>
      <c r="D5" s="618"/>
      <c r="E5" s="618"/>
      <c r="F5" s="618"/>
      <c r="G5" s="618"/>
      <c r="H5" s="618"/>
      <c r="I5" s="618"/>
      <c r="J5" s="618"/>
      <c r="K5" s="618"/>
      <c r="L5" s="618"/>
      <c r="M5" s="618"/>
      <c r="N5" s="618"/>
      <c r="O5" s="618"/>
      <c r="P5" s="618"/>
    </row>
    <row r="6" spans="1:28" ht="15" customHeight="1">
      <c r="A6" s="70"/>
      <c r="B6" s="620" t="s">
        <v>1</v>
      </c>
      <c r="C6" s="620" t="s">
        <v>5</v>
      </c>
      <c r="D6" s="620" t="s">
        <v>3</v>
      </c>
      <c r="E6" s="49"/>
      <c r="F6" s="49"/>
      <c r="G6" s="49"/>
      <c r="H6" s="49"/>
      <c r="I6" s="631"/>
      <c r="J6" s="631"/>
      <c r="K6" s="631"/>
      <c r="L6" s="631"/>
      <c r="M6" s="577" t="s">
        <v>4</v>
      </c>
      <c r="N6" s="620" t="s">
        <v>5</v>
      </c>
      <c r="O6" s="620" t="s">
        <v>2</v>
      </c>
      <c r="P6" s="620" t="s">
        <v>6</v>
      </c>
    </row>
    <row r="7" spans="1:28" ht="14.25" customHeight="1">
      <c r="A7" s="70"/>
      <c r="B7" s="620"/>
      <c r="C7" s="620"/>
      <c r="D7" s="620"/>
      <c r="E7" s="49"/>
      <c r="F7" s="49"/>
      <c r="G7" s="49"/>
      <c r="H7" s="49"/>
      <c r="I7" s="631"/>
      <c r="J7" s="631"/>
      <c r="K7" s="631"/>
      <c r="L7" s="631"/>
      <c r="M7" s="577"/>
      <c r="N7" s="620"/>
      <c r="O7" s="620"/>
      <c r="P7" s="620"/>
    </row>
    <row r="8" spans="1:28" ht="14.25" customHeight="1">
      <c r="A8" s="70"/>
      <c r="B8" s="70"/>
      <c r="C8" s="70"/>
      <c r="D8" s="70"/>
      <c r="E8" s="70"/>
      <c r="F8" s="70"/>
      <c r="G8" s="70"/>
      <c r="H8" s="70"/>
      <c r="I8" s="70"/>
      <c r="J8" s="70"/>
      <c r="K8" s="70"/>
      <c r="L8" s="70"/>
      <c r="M8" s="70"/>
      <c r="N8" s="70"/>
      <c r="O8" s="70"/>
      <c r="P8" s="70"/>
    </row>
    <row r="9" spans="1:28" ht="14.25" customHeight="1">
      <c r="A9" s="70"/>
      <c r="B9" s="633" t="s">
        <v>104</v>
      </c>
      <c r="C9" s="634"/>
      <c r="D9" s="634"/>
      <c r="E9" s="634"/>
      <c r="F9" s="634"/>
      <c r="G9" s="637" t="s">
        <v>105</v>
      </c>
      <c r="H9" s="637"/>
      <c r="I9" s="637"/>
      <c r="J9" s="637"/>
      <c r="K9" s="637"/>
      <c r="L9" s="637"/>
      <c r="M9" s="637"/>
      <c r="N9" s="637"/>
      <c r="O9" s="637"/>
      <c r="P9" s="637"/>
    </row>
    <row r="10" spans="1:28" ht="14.25" customHeight="1">
      <c r="A10" s="70"/>
      <c r="B10" s="635"/>
      <c r="C10" s="636"/>
      <c r="D10" s="636"/>
      <c r="E10" s="636"/>
      <c r="F10" s="636"/>
      <c r="G10" s="637"/>
      <c r="H10" s="637"/>
      <c r="I10" s="637"/>
      <c r="J10" s="637"/>
      <c r="K10" s="637"/>
      <c r="L10" s="637"/>
      <c r="M10" s="637"/>
      <c r="N10" s="637"/>
      <c r="O10" s="637"/>
      <c r="P10" s="637"/>
    </row>
    <row r="11" spans="1:28" ht="14.25" customHeight="1">
      <c r="A11" s="50"/>
      <c r="B11" s="70"/>
      <c r="C11" s="70"/>
      <c r="D11" s="70"/>
      <c r="E11" s="70"/>
      <c r="F11" s="70"/>
      <c r="G11" s="70"/>
      <c r="H11" s="70"/>
      <c r="I11" s="70"/>
      <c r="J11" s="70"/>
      <c r="K11" s="70"/>
      <c r="L11" s="70"/>
      <c r="M11" s="70"/>
      <c r="N11" s="70"/>
      <c r="O11" s="70"/>
      <c r="P11" s="70"/>
    </row>
    <row r="12" spans="1:28">
      <c r="A12" s="50"/>
      <c r="B12" s="48" t="s">
        <v>106</v>
      </c>
      <c r="C12" s="213"/>
      <c r="D12" s="213"/>
      <c r="E12" s="213"/>
      <c r="F12" s="213"/>
      <c r="G12" s="213"/>
      <c r="H12" s="213"/>
      <c r="I12" s="213"/>
      <c r="J12" s="213"/>
      <c r="K12" s="213"/>
      <c r="L12" s="213"/>
      <c r="M12" s="213"/>
      <c r="N12" s="213"/>
      <c r="O12" s="213"/>
      <c r="P12" s="213"/>
    </row>
    <row r="13" spans="1:28">
      <c r="A13" s="50"/>
      <c r="B13" s="70"/>
      <c r="C13" s="70"/>
      <c r="D13" s="70"/>
      <c r="E13" s="70"/>
      <c r="F13" s="70"/>
      <c r="G13" s="70"/>
      <c r="H13" s="70"/>
      <c r="I13" s="70"/>
      <c r="J13" s="50"/>
      <c r="K13" s="50"/>
      <c r="L13" s="50"/>
      <c r="M13" s="50"/>
      <c r="N13" s="50"/>
      <c r="O13" s="50"/>
      <c r="P13" s="50"/>
    </row>
    <row r="14" spans="1:28">
      <c r="A14" s="50"/>
      <c r="B14" s="2"/>
      <c r="C14" s="3" t="s">
        <v>107</v>
      </c>
      <c r="D14" s="638">
        <v>123456</v>
      </c>
      <c r="E14" s="638"/>
      <c r="F14" s="638"/>
      <c r="G14" s="638"/>
      <c r="H14" s="638"/>
      <c r="I14" s="638"/>
      <c r="J14" s="50"/>
      <c r="K14" s="50"/>
      <c r="L14" s="50"/>
      <c r="M14" s="50"/>
      <c r="N14" s="50"/>
      <c r="O14" s="50"/>
      <c r="P14" s="50"/>
    </row>
    <row r="15" spans="1:28">
      <c r="A15" s="50"/>
      <c r="B15" s="3"/>
      <c r="C15" s="3" t="s">
        <v>108</v>
      </c>
      <c r="D15" s="629" t="s">
        <v>109</v>
      </c>
      <c r="E15" s="629"/>
      <c r="F15" s="629"/>
      <c r="G15" s="629"/>
      <c r="H15" s="629"/>
      <c r="I15" s="629"/>
      <c r="J15" s="50"/>
      <c r="K15" s="50"/>
      <c r="L15" s="50"/>
      <c r="M15" s="50"/>
      <c r="N15" s="50"/>
      <c r="O15" s="50"/>
      <c r="P15" s="50"/>
    </row>
    <row r="16" spans="1:28">
      <c r="A16" s="50"/>
      <c r="B16" s="2"/>
      <c r="C16" s="3" t="s">
        <v>110</v>
      </c>
      <c r="D16" s="4" t="s">
        <v>111</v>
      </c>
      <c r="E16" s="621">
        <v>44197</v>
      </c>
      <c r="F16" s="622"/>
      <c r="G16" s="5" t="s">
        <v>112</v>
      </c>
      <c r="H16" s="621">
        <v>46022</v>
      </c>
      <c r="I16" s="622"/>
      <c r="J16" s="50"/>
      <c r="K16" s="42"/>
      <c r="L16" s="50"/>
      <c r="M16" s="50"/>
      <c r="N16" s="50"/>
      <c r="O16" s="50"/>
      <c r="P16" s="50"/>
      <c r="R16" s="150"/>
      <c r="S16" s="146"/>
      <c r="T16" s="146"/>
      <c r="U16" s="146"/>
      <c r="V16" s="146"/>
      <c r="W16" s="146"/>
      <c r="X16" s="146"/>
      <c r="Y16" s="146"/>
      <c r="Z16" s="146"/>
      <c r="AA16" s="146"/>
      <c r="AB16" s="146"/>
    </row>
    <row r="17" spans="1:28">
      <c r="A17" s="50"/>
      <c r="B17" s="70"/>
      <c r="C17" s="70"/>
      <c r="D17" s="70"/>
      <c r="E17" s="70"/>
      <c r="F17" s="70"/>
      <c r="G17" s="70"/>
      <c r="H17" s="70"/>
      <c r="I17" s="70"/>
      <c r="J17" s="50"/>
      <c r="K17" s="50"/>
      <c r="L17" s="50"/>
      <c r="M17" s="50"/>
      <c r="N17" s="50"/>
      <c r="O17" s="50"/>
      <c r="P17" s="50"/>
      <c r="R17" s="147"/>
      <c r="S17" s="151"/>
      <c r="T17" s="152"/>
      <c r="U17" s="151"/>
      <c r="Z17" s="146"/>
      <c r="AA17" s="146"/>
      <c r="AB17" s="146"/>
    </row>
    <row r="18" spans="1:28" ht="14.15" customHeight="1">
      <c r="A18" s="50"/>
      <c r="B18" s="70"/>
      <c r="C18" s="3" t="s">
        <v>113</v>
      </c>
      <c r="D18" s="120">
        <v>45173</v>
      </c>
      <c r="E18" s="3" t="s">
        <v>114</v>
      </c>
      <c r="F18" s="629" t="s">
        <v>1110</v>
      </c>
      <c r="G18" s="629"/>
      <c r="H18" s="629"/>
      <c r="I18" s="629"/>
      <c r="J18" s="50"/>
      <c r="K18" s="50"/>
      <c r="L18" s="50"/>
      <c r="M18" s="50"/>
      <c r="N18" s="50"/>
      <c r="O18" s="50"/>
      <c r="P18" s="50"/>
      <c r="Q18" s="147"/>
      <c r="R18" s="147"/>
      <c r="S18" s="147"/>
      <c r="T18" s="147"/>
      <c r="U18" s="152"/>
      <c r="V18" s="147"/>
      <c r="W18" s="152"/>
      <c r="Z18" s="146"/>
      <c r="AA18" s="146"/>
      <c r="AB18" s="146"/>
    </row>
    <row r="19" spans="1:28">
      <c r="A19" s="50"/>
      <c r="B19" s="70"/>
      <c r="C19" s="3"/>
      <c r="D19" s="214"/>
      <c r="E19" s="70"/>
      <c r="F19" s="629"/>
      <c r="G19" s="629"/>
      <c r="H19" s="629"/>
      <c r="I19" s="629"/>
      <c r="J19" s="50"/>
      <c r="K19" s="50"/>
      <c r="L19" s="50"/>
      <c r="M19" s="50"/>
      <c r="N19" s="50"/>
      <c r="O19" s="50"/>
      <c r="P19" s="50"/>
      <c r="Z19" s="146"/>
      <c r="AA19" s="146"/>
      <c r="AB19" s="146"/>
    </row>
    <row r="20" spans="1:28">
      <c r="A20" s="50"/>
      <c r="B20" s="70"/>
      <c r="C20" s="70"/>
      <c r="D20" s="70"/>
      <c r="E20" s="70"/>
      <c r="F20" s="70"/>
      <c r="G20" s="70"/>
      <c r="H20" s="70"/>
      <c r="I20" s="70"/>
      <c r="J20" s="50"/>
      <c r="K20" s="50"/>
      <c r="L20" s="50"/>
      <c r="M20" s="50"/>
      <c r="N20" s="50"/>
      <c r="O20" s="50"/>
      <c r="P20" s="50"/>
      <c r="Q20" s="147"/>
      <c r="R20" s="147"/>
      <c r="S20" s="147"/>
      <c r="Z20" s="146"/>
      <c r="AA20" s="146"/>
      <c r="AB20" s="146"/>
    </row>
    <row r="21" spans="1:28">
      <c r="A21" s="50"/>
      <c r="B21" s="70"/>
      <c r="C21" s="3" t="s">
        <v>116</v>
      </c>
      <c r="D21" s="639" t="str">
        <f>type_report&amp;" ("&amp;Calc!B7&amp;"/"&amp;Calc!D7&amp;")"</f>
        <v>Annex to interim report (9/2023)</v>
      </c>
      <c r="E21" s="639"/>
      <c r="F21" s="639"/>
      <c r="G21" s="639"/>
      <c r="H21" s="639"/>
      <c r="I21" s="639"/>
      <c r="J21" s="50"/>
      <c r="K21" s="50"/>
      <c r="L21" s="50"/>
      <c r="M21" s="50"/>
      <c r="N21" s="50"/>
      <c r="O21" s="50"/>
      <c r="P21" s="50"/>
      <c r="S21" s="147"/>
      <c r="Z21" s="146"/>
      <c r="AA21" s="146"/>
      <c r="AB21" s="146"/>
    </row>
    <row r="22" spans="1:28">
      <c r="A22" s="50"/>
      <c r="B22" s="70"/>
      <c r="C22" s="70"/>
      <c r="D22" s="70"/>
      <c r="E22" s="70"/>
      <c r="F22" s="70"/>
      <c r="G22" s="70"/>
      <c r="H22" s="70"/>
      <c r="I22" s="70"/>
      <c r="J22" s="50"/>
      <c r="K22" s="50"/>
      <c r="L22" s="50"/>
      <c r="M22" s="50"/>
      <c r="N22" s="50"/>
      <c r="O22" s="50"/>
      <c r="P22" s="50"/>
      <c r="S22" s="147"/>
      <c r="Z22" s="146"/>
      <c r="AA22" s="146"/>
      <c r="AB22" s="146"/>
    </row>
    <row r="23" spans="1:28">
      <c r="A23" s="50"/>
      <c r="B23" s="70"/>
      <c r="C23" s="70"/>
      <c r="D23" s="70"/>
      <c r="E23" s="70"/>
      <c r="F23" s="70"/>
      <c r="G23" s="70"/>
      <c r="H23" s="70"/>
      <c r="I23" s="70"/>
      <c r="J23" s="50"/>
      <c r="K23" s="50"/>
      <c r="L23" s="50"/>
      <c r="M23" s="50"/>
      <c r="N23" s="50"/>
      <c r="O23" s="50"/>
      <c r="P23" s="50"/>
      <c r="S23" s="147"/>
      <c r="Z23" s="146"/>
      <c r="AA23" s="146"/>
      <c r="AB23" s="146"/>
    </row>
    <row r="24" spans="1:28">
      <c r="A24" s="50"/>
      <c r="B24" s="48" t="s">
        <v>117</v>
      </c>
      <c r="C24" s="213"/>
      <c r="D24" s="213"/>
      <c r="E24" s="213"/>
      <c r="F24" s="213"/>
      <c r="G24" s="213"/>
      <c r="H24" s="213"/>
      <c r="I24" s="213"/>
      <c r="J24" s="213"/>
      <c r="K24" s="213"/>
      <c r="L24" s="213"/>
      <c r="M24" s="213"/>
      <c r="N24" s="213"/>
      <c r="O24" s="213"/>
      <c r="P24" s="213"/>
      <c r="S24" s="147"/>
      <c r="Z24" s="146"/>
      <c r="AA24" s="146"/>
      <c r="AB24" s="146"/>
    </row>
    <row r="25" spans="1:28">
      <c r="A25" s="50"/>
      <c r="B25" s="70"/>
      <c r="C25" s="70"/>
      <c r="D25" s="70"/>
      <c r="E25" s="70"/>
      <c r="F25" s="70"/>
      <c r="G25" s="70"/>
      <c r="H25" s="70"/>
      <c r="I25" s="70"/>
      <c r="J25" s="70"/>
      <c r="K25" s="50"/>
      <c r="L25" s="50"/>
      <c r="M25" s="50"/>
      <c r="N25" s="50"/>
      <c r="O25" s="50"/>
      <c r="P25" s="50"/>
      <c r="Z25" s="146"/>
      <c r="AA25" s="146"/>
      <c r="AB25" s="146"/>
    </row>
    <row r="26" spans="1:28">
      <c r="A26" s="50"/>
      <c r="B26" s="70" t="s">
        <v>118</v>
      </c>
      <c r="C26" s="70"/>
      <c r="D26" s="70"/>
      <c r="E26" s="70"/>
      <c r="F26" s="70"/>
      <c r="G26" s="70"/>
      <c r="H26" s="70"/>
      <c r="I26" s="70"/>
      <c r="J26" s="70"/>
      <c r="K26" s="42"/>
      <c r="L26" s="50"/>
      <c r="M26" s="50"/>
      <c r="N26" s="50"/>
      <c r="O26" s="50"/>
      <c r="P26" s="50"/>
      <c r="Z26" s="146"/>
      <c r="AA26" s="146"/>
      <c r="AB26" s="146"/>
    </row>
    <row r="27" spans="1:28">
      <c r="A27" s="50"/>
      <c r="B27" s="70" t="s">
        <v>119</v>
      </c>
      <c r="C27" s="2"/>
      <c r="D27" s="70"/>
      <c r="E27" s="70"/>
      <c r="F27" s="70"/>
      <c r="G27" s="70"/>
      <c r="H27" s="70"/>
      <c r="I27" s="70"/>
      <c r="J27" s="70"/>
      <c r="K27" s="50"/>
      <c r="L27" s="50"/>
      <c r="M27" s="50"/>
      <c r="N27" s="50"/>
      <c r="O27" s="50"/>
      <c r="P27" s="50"/>
      <c r="Z27" s="146"/>
      <c r="AA27" s="146"/>
      <c r="AB27" s="146"/>
    </row>
    <row r="28" spans="1:28">
      <c r="A28" s="50"/>
      <c r="B28" s="70"/>
      <c r="C28" s="70"/>
      <c r="D28" s="70"/>
      <c r="E28" s="70"/>
      <c r="F28" s="70"/>
      <c r="G28" s="70"/>
      <c r="H28" s="70"/>
      <c r="I28" s="70"/>
      <c r="J28" s="70"/>
      <c r="K28" s="50"/>
      <c r="L28" s="50"/>
      <c r="M28" s="50"/>
      <c r="N28" s="50"/>
      <c r="O28" s="50"/>
      <c r="P28" s="50"/>
      <c r="R28" s="147"/>
    </row>
    <row r="29" spans="1:28" ht="14.25" customHeight="1">
      <c r="A29" s="50"/>
      <c r="B29" s="70"/>
      <c r="C29" s="640" t="s">
        <v>76</v>
      </c>
      <c r="D29" s="641"/>
      <c r="E29" s="623" t="s">
        <v>77</v>
      </c>
      <c r="F29" s="624"/>
      <c r="G29" s="624"/>
      <c r="H29" s="624"/>
      <c r="I29" s="625"/>
      <c r="J29" s="630" t="s">
        <v>120</v>
      </c>
      <c r="K29" s="50"/>
      <c r="L29" s="50"/>
      <c r="M29" s="50"/>
      <c r="N29" s="50"/>
      <c r="O29" s="50"/>
      <c r="P29" s="50"/>
      <c r="Q29" s="147"/>
      <c r="R29" s="147"/>
    </row>
    <row r="30" spans="1:28">
      <c r="A30" s="50"/>
      <c r="B30" s="70"/>
      <c r="C30" s="642"/>
      <c r="D30" s="643"/>
      <c r="E30" s="626"/>
      <c r="F30" s="627"/>
      <c r="G30" s="627"/>
      <c r="H30" s="627"/>
      <c r="I30" s="628"/>
      <c r="J30" s="630"/>
      <c r="K30" s="50"/>
      <c r="L30" s="50"/>
      <c r="M30" s="50"/>
      <c r="N30" s="50"/>
      <c r="O30" s="50"/>
      <c r="P30" s="50"/>
      <c r="R30" s="147"/>
    </row>
    <row r="31" spans="1:28" ht="14.25" customHeight="1">
      <c r="A31" s="50"/>
      <c r="B31" s="70"/>
      <c r="C31" s="640" t="s">
        <v>85</v>
      </c>
      <c r="D31" s="641"/>
      <c r="E31" s="623" t="s">
        <v>86</v>
      </c>
      <c r="F31" s="624"/>
      <c r="G31" s="624"/>
      <c r="H31" s="624"/>
      <c r="I31" s="625"/>
      <c r="J31" s="630" t="s">
        <v>121</v>
      </c>
      <c r="K31" s="50"/>
      <c r="L31" s="50"/>
      <c r="M31" s="50"/>
      <c r="N31" s="50"/>
      <c r="O31" s="50"/>
      <c r="P31" s="50"/>
    </row>
    <row r="32" spans="1:28">
      <c r="A32" s="50"/>
      <c r="B32" s="70"/>
      <c r="C32" s="642"/>
      <c r="D32" s="643"/>
      <c r="E32" s="626"/>
      <c r="F32" s="627"/>
      <c r="G32" s="627"/>
      <c r="H32" s="627"/>
      <c r="I32" s="628"/>
      <c r="J32" s="630"/>
      <c r="K32" s="50"/>
      <c r="L32" s="50"/>
      <c r="M32" s="50"/>
      <c r="N32" s="50"/>
      <c r="O32" s="50"/>
      <c r="P32" s="50"/>
    </row>
    <row r="33" spans="1:28" ht="14.25" customHeight="1">
      <c r="A33" s="50"/>
      <c r="B33" s="70"/>
      <c r="C33" s="640" t="s">
        <v>88</v>
      </c>
      <c r="D33" s="641"/>
      <c r="E33" s="623" t="s">
        <v>89</v>
      </c>
      <c r="F33" s="624"/>
      <c r="G33" s="624"/>
      <c r="H33" s="624"/>
      <c r="I33" s="625"/>
      <c r="J33" s="630" t="s">
        <v>121</v>
      </c>
      <c r="K33" s="50"/>
      <c r="L33" s="50"/>
      <c r="M33" s="50"/>
      <c r="N33" s="50"/>
      <c r="O33" s="50"/>
      <c r="P33" s="50"/>
    </row>
    <row r="34" spans="1:28">
      <c r="A34" s="50"/>
      <c r="B34" s="70"/>
      <c r="C34" s="642"/>
      <c r="D34" s="643"/>
      <c r="E34" s="626"/>
      <c r="F34" s="627"/>
      <c r="G34" s="627"/>
      <c r="H34" s="627"/>
      <c r="I34" s="628"/>
      <c r="J34" s="630"/>
      <c r="K34" s="50"/>
      <c r="L34" s="50"/>
      <c r="M34" s="50"/>
      <c r="N34" s="50"/>
      <c r="O34" s="50"/>
      <c r="P34" s="50"/>
    </row>
    <row r="35" spans="1:28" ht="14.25" customHeight="1">
      <c r="A35" s="50"/>
      <c r="B35" s="70"/>
      <c r="C35" s="640" t="s">
        <v>93</v>
      </c>
      <c r="D35" s="641"/>
      <c r="E35" s="623" t="s">
        <v>94</v>
      </c>
      <c r="F35" s="624"/>
      <c r="G35" s="624"/>
      <c r="H35" s="624"/>
      <c r="I35" s="625"/>
      <c r="J35" s="630" t="s">
        <v>121</v>
      </c>
      <c r="K35" s="50"/>
      <c r="L35" s="50"/>
      <c r="M35" s="50"/>
      <c r="N35" s="50"/>
      <c r="O35" s="50"/>
      <c r="P35" s="50"/>
    </row>
    <row r="36" spans="1:28">
      <c r="A36" s="50"/>
      <c r="B36" s="70"/>
      <c r="C36" s="642"/>
      <c r="D36" s="643"/>
      <c r="E36" s="626"/>
      <c r="F36" s="627"/>
      <c r="G36" s="627"/>
      <c r="H36" s="627"/>
      <c r="I36" s="628"/>
      <c r="J36" s="630"/>
      <c r="K36" s="50"/>
      <c r="L36" s="50"/>
      <c r="M36" s="50"/>
      <c r="N36" s="50"/>
      <c r="O36" s="50"/>
      <c r="P36" s="50"/>
    </row>
    <row r="37" spans="1:28" ht="14.25" customHeight="1">
      <c r="A37" s="50"/>
      <c r="B37" s="70"/>
      <c r="C37" s="640" t="s">
        <v>95</v>
      </c>
      <c r="D37" s="641"/>
      <c r="E37" s="623" t="s">
        <v>96</v>
      </c>
      <c r="F37" s="624"/>
      <c r="G37" s="624"/>
      <c r="H37" s="624"/>
      <c r="I37" s="625"/>
      <c r="J37" s="630" t="s">
        <v>121</v>
      </c>
      <c r="K37" s="50"/>
      <c r="L37" s="50"/>
      <c r="M37" s="50"/>
      <c r="N37" s="50"/>
      <c r="O37" s="50"/>
      <c r="P37" s="50"/>
    </row>
    <row r="38" spans="1:28">
      <c r="A38" s="50"/>
      <c r="B38" s="70"/>
      <c r="C38" s="642"/>
      <c r="D38" s="643"/>
      <c r="E38" s="626"/>
      <c r="F38" s="627"/>
      <c r="G38" s="627"/>
      <c r="H38" s="627"/>
      <c r="I38" s="628"/>
      <c r="J38" s="630"/>
      <c r="K38" s="50"/>
      <c r="L38" s="50"/>
      <c r="M38" s="50"/>
      <c r="N38" s="50"/>
      <c r="O38" s="50"/>
      <c r="P38" s="50"/>
    </row>
    <row r="39" spans="1:28">
      <c r="A39" s="50"/>
      <c r="B39" s="70"/>
      <c r="C39" s="70"/>
      <c r="D39" s="70"/>
      <c r="E39" s="70"/>
      <c r="F39" s="70"/>
      <c r="G39" s="70"/>
      <c r="H39" s="70"/>
      <c r="I39" s="70"/>
      <c r="J39" s="70"/>
      <c r="K39" s="50"/>
      <c r="L39" s="50"/>
      <c r="M39" s="50"/>
      <c r="N39" s="50"/>
      <c r="O39" s="50"/>
      <c r="P39" s="50"/>
    </row>
    <row r="40" spans="1:28">
      <c r="A40" s="50"/>
      <c r="B40" s="70"/>
      <c r="C40" s="70"/>
      <c r="D40" s="70"/>
      <c r="E40" s="70"/>
      <c r="F40" s="70"/>
      <c r="G40" s="70"/>
      <c r="H40" s="70"/>
      <c r="I40" s="70"/>
      <c r="J40" s="70"/>
      <c r="K40" s="50"/>
      <c r="L40" s="50"/>
      <c r="M40" s="50"/>
      <c r="N40" s="50"/>
      <c r="O40" s="50"/>
      <c r="P40" s="50"/>
    </row>
    <row r="41" spans="1:28">
      <c r="A41" s="50"/>
      <c r="B41" s="70"/>
      <c r="C41" s="70"/>
      <c r="D41" s="70"/>
      <c r="E41" s="70"/>
      <c r="F41" s="70"/>
      <c r="G41" s="70"/>
      <c r="H41" s="70"/>
      <c r="I41" s="70"/>
      <c r="J41" s="70"/>
      <c r="K41" s="50"/>
      <c r="L41" s="50"/>
      <c r="M41" s="50"/>
      <c r="N41" s="50"/>
      <c r="O41" s="50"/>
      <c r="P41" s="50"/>
    </row>
    <row r="42" spans="1:28">
      <c r="A42" s="50"/>
      <c r="B42" s="70"/>
      <c r="C42" s="70"/>
      <c r="D42" s="70"/>
      <c r="E42" s="70"/>
      <c r="F42" s="70"/>
      <c r="G42" s="70"/>
      <c r="H42" s="70"/>
      <c r="I42" s="70"/>
      <c r="J42" s="70"/>
      <c r="K42" s="50"/>
      <c r="L42" s="50"/>
      <c r="M42" s="50"/>
      <c r="N42" s="50"/>
      <c r="O42" s="50"/>
      <c r="P42" s="50"/>
    </row>
    <row r="43" spans="1:28">
      <c r="A43" s="50"/>
      <c r="B43" s="651" t="s">
        <v>122</v>
      </c>
      <c r="C43" s="651"/>
      <c r="D43" s="651"/>
      <c r="E43" s="651"/>
      <c r="F43" s="651"/>
      <c r="G43" s="651"/>
      <c r="H43" s="651"/>
      <c r="I43" s="651"/>
      <c r="J43" s="651"/>
      <c r="K43" s="651"/>
      <c r="L43" s="651"/>
      <c r="M43" s="651"/>
      <c r="N43" s="651"/>
      <c r="O43" s="651"/>
      <c r="P43" s="651"/>
      <c r="Z43" s="146"/>
      <c r="AA43" s="146"/>
      <c r="AB43" s="146"/>
    </row>
    <row r="44" spans="1:28">
      <c r="A44" s="50"/>
      <c r="B44" s="70"/>
      <c r="C44" s="70"/>
      <c r="D44" s="70"/>
      <c r="E44" s="70"/>
      <c r="F44" s="70"/>
      <c r="G44" s="70"/>
      <c r="H44" s="70"/>
      <c r="I44" s="70"/>
      <c r="J44" s="70"/>
      <c r="K44" s="70"/>
      <c r="L44" s="70"/>
      <c r="M44" s="70"/>
      <c r="N44" s="70"/>
      <c r="O44" s="70"/>
      <c r="P44" s="70"/>
    </row>
    <row r="45" spans="1:28" ht="14.15" customHeight="1">
      <c r="A45" s="50"/>
      <c r="B45" s="632" t="s">
        <v>123</v>
      </c>
      <c r="C45" s="632"/>
      <c r="D45" s="632"/>
      <c r="E45" s="632"/>
      <c r="F45" s="632"/>
      <c r="G45" s="632"/>
      <c r="H45" s="632"/>
      <c r="I45" s="632"/>
      <c r="J45" s="632"/>
      <c r="K45" s="632"/>
      <c r="L45" s="632"/>
      <c r="M45" s="632"/>
      <c r="N45" s="632"/>
      <c r="O45" s="632"/>
      <c r="P45" s="632"/>
    </row>
    <row r="46" spans="1:28">
      <c r="A46" s="50"/>
      <c r="B46" s="632"/>
      <c r="C46" s="632"/>
      <c r="D46" s="632"/>
      <c r="E46" s="632"/>
      <c r="F46" s="632"/>
      <c r="G46" s="632"/>
      <c r="H46" s="632"/>
      <c r="I46" s="632"/>
      <c r="J46" s="632"/>
      <c r="K46" s="632"/>
      <c r="L46" s="632"/>
      <c r="M46" s="632"/>
      <c r="N46" s="632"/>
      <c r="O46" s="632"/>
      <c r="P46" s="632"/>
    </row>
    <row r="47" spans="1:28">
      <c r="A47" s="50"/>
      <c r="B47" s="211"/>
      <c r="C47" s="211"/>
      <c r="D47" s="211"/>
      <c r="E47" s="211"/>
      <c r="F47" s="211"/>
      <c r="G47" s="211"/>
      <c r="H47" s="211"/>
      <c r="I47" s="211"/>
      <c r="J47" s="211"/>
      <c r="K47" s="211"/>
      <c r="L47" s="211"/>
      <c r="M47" s="211"/>
      <c r="N47" s="70"/>
      <c r="O47" s="70"/>
      <c r="P47" s="70"/>
    </row>
    <row r="48" spans="1:28" ht="37.5" customHeight="1">
      <c r="A48" s="50"/>
      <c r="B48" s="432" t="s">
        <v>124</v>
      </c>
      <c r="C48" s="644" t="s">
        <v>125</v>
      </c>
      <c r="D48" s="645"/>
      <c r="E48" s="652" t="s">
        <v>126</v>
      </c>
      <c r="F48" s="653"/>
      <c r="G48" s="653"/>
      <c r="H48" s="653"/>
      <c r="I48" s="653"/>
      <c r="J48" s="653"/>
      <c r="K48" s="653"/>
      <c r="L48" s="653"/>
      <c r="M48" s="653"/>
      <c r="N48" s="653"/>
      <c r="O48" s="653"/>
      <c r="P48" s="654"/>
    </row>
    <row r="49" spans="1:16" ht="20.5" customHeight="1">
      <c r="A49" s="50"/>
      <c r="B49" s="520"/>
      <c r="C49" s="646" t="s">
        <v>127</v>
      </c>
      <c r="D49" s="647"/>
      <c r="E49" s="648"/>
      <c r="F49" s="649"/>
      <c r="G49" s="649"/>
      <c r="H49" s="649"/>
      <c r="I49" s="649"/>
      <c r="J49" s="649"/>
      <c r="K49" s="649"/>
      <c r="L49" s="649"/>
      <c r="M49" s="649"/>
      <c r="N49" s="649"/>
      <c r="O49" s="649"/>
      <c r="P49" s="650"/>
    </row>
    <row r="50" spans="1:16" ht="20.5" customHeight="1">
      <c r="A50" s="50"/>
      <c r="B50" s="520"/>
      <c r="C50" s="646" t="s">
        <v>127</v>
      </c>
      <c r="D50" s="647"/>
      <c r="E50" s="648"/>
      <c r="F50" s="649"/>
      <c r="G50" s="649"/>
      <c r="H50" s="649"/>
      <c r="I50" s="649"/>
      <c r="J50" s="649"/>
      <c r="K50" s="649"/>
      <c r="L50" s="649"/>
      <c r="M50" s="649"/>
      <c r="N50" s="649"/>
      <c r="O50" s="649"/>
      <c r="P50" s="650"/>
    </row>
    <row r="51" spans="1:16" ht="20.5" customHeight="1">
      <c r="A51" s="50"/>
      <c r="B51" s="520"/>
      <c r="C51" s="646" t="s">
        <v>127</v>
      </c>
      <c r="D51" s="647"/>
      <c r="E51" s="648"/>
      <c r="F51" s="649"/>
      <c r="G51" s="649"/>
      <c r="H51" s="649"/>
      <c r="I51" s="649"/>
      <c r="J51" s="649"/>
      <c r="K51" s="649"/>
      <c r="L51" s="649"/>
      <c r="M51" s="649"/>
      <c r="N51" s="649"/>
      <c r="O51" s="649"/>
      <c r="P51" s="650"/>
    </row>
    <row r="52" spans="1:16" ht="20.5" customHeight="1">
      <c r="A52" s="50"/>
      <c r="B52" s="520"/>
      <c r="C52" s="646" t="s">
        <v>127</v>
      </c>
      <c r="D52" s="647"/>
      <c r="E52" s="648"/>
      <c r="F52" s="649"/>
      <c r="G52" s="649"/>
      <c r="H52" s="649"/>
      <c r="I52" s="649"/>
      <c r="J52" s="649"/>
      <c r="K52" s="649"/>
      <c r="L52" s="649"/>
      <c r="M52" s="649"/>
      <c r="N52" s="649"/>
      <c r="O52" s="649"/>
      <c r="P52" s="650"/>
    </row>
    <row r="53" spans="1:16" ht="20.5" customHeight="1">
      <c r="A53" s="50"/>
      <c r="B53" s="520"/>
      <c r="C53" s="646" t="s">
        <v>127</v>
      </c>
      <c r="D53" s="647"/>
      <c r="E53" s="648"/>
      <c r="F53" s="649"/>
      <c r="G53" s="649"/>
      <c r="H53" s="649"/>
      <c r="I53" s="649"/>
      <c r="J53" s="649"/>
      <c r="K53" s="649"/>
      <c r="L53" s="649"/>
      <c r="M53" s="649"/>
      <c r="N53" s="649"/>
      <c r="O53" s="649"/>
      <c r="P53" s="650"/>
    </row>
    <row r="54" spans="1:16" ht="20.5" customHeight="1">
      <c r="A54" s="50"/>
      <c r="B54" s="520"/>
      <c r="C54" s="646" t="s">
        <v>127</v>
      </c>
      <c r="D54" s="647"/>
      <c r="E54" s="648"/>
      <c r="F54" s="649"/>
      <c r="G54" s="649"/>
      <c r="H54" s="649"/>
      <c r="I54" s="649"/>
      <c r="J54" s="649"/>
      <c r="K54" s="649"/>
      <c r="L54" s="649"/>
      <c r="M54" s="649"/>
      <c r="N54" s="649"/>
      <c r="O54" s="649"/>
      <c r="P54" s="650"/>
    </row>
    <row r="55" spans="1:16" ht="20.5" customHeight="1">
      <c r="A55" s="50"/>
      <c r="B55" s="520"/>
      <c r="C55" s="646" t="s">
        <v>127</v>
      </c>
      <c r="D55" s="647"/>
      <c r="E55" s="648"/>
      <c r="F55" s="649"/>
      <c r="G55" s="649"/>
      <c r="H55" s="649"/>
      <c r="I55" s="649"/>
      <c r="J55" s="649"/>
      <c r="K55" s="649"/>
      <c r="L55" s="649"/>
      <c r="M55" s="649"/>
      <c r="N55" s="649"/>
      <c r="O55" s="649"/>
      <c r="P55" s="650"/>
    </row>
    <row r="56" spans="1:16" ht="20.5" customHeight="1">
      <c r="A56" s="50"/>
      <c r="B56" s="520"/>
      <c r="C56" s="646" t="s">
        <v>127</v>
      </c>
      <c r="D56" s="647"/>
      <c r="E56" s="648"/>
      <c r="F56" s="649"/>
      <c r="G56" s="649"/>
      <c r="H56" s="649"/>
      <c r="I56" s="649"/>
      <c r="J56" s="649"/>
      <c r="K56" s="649"/>
      <c r="L56" s="649"/>
      <c r="M56" s="649"/>
      <c r="N56" s="649"/>
      <c r="O56" s="649"/>
      <c r="P56" s="650"/>
    </row>
    <row r="57" spans="1:16" ht="20.5" customHeight="1">
      <c r="A57" s="50"/>
      <c r="B57" s="520"/>
      <c r="C57" s="646" t="s">
        <v>127</v>
      </c>
      <c r="D57" s="647"/>
      <c r="E57" s="648"/>
      <c r="F57" s="649"/>
      <c r="G57" s="649"/>
      <c r="H57" s="649"/>
      <c r="I57" s="649"/>
      <c r="J57" s="649"/>
      <c r="K57" s="649"/>
      <c r="L57" s="649"/>
      <c r="M57" s="649"/>
      <c r="N57" s="649"/>
      <c r="O57" s="649"/>
      <c r="P57" s="650"/>
    </row>
  </sheetData>
  <sheetProtection algorithmName="SHA-512" hashValue="apgtedOJ7iWn3k6WVGRnHXxLN8ACBhuwjl7wk/b8AdFt1IgMdDLV3+TAxiR8lQ56QEwv+LFYrlyXot2jLogcnA==" saltValue="975Mk+0J/BxXmjYIyG0dAA==" spinCount="100000" sheet="1" formatCells="0" formatColumns="0" formatRows="0" insertColumns="0" insertRows="0" insertHyperlinks="0" deleteColumns="0" deleteRows="0" sort="0" autoFilter="0" pivotTables="0"/>
  <mergeCells count="57">
    <mergeCell ref="E55:P55"/>
    <mergeCell ref="E56:P56"/>
    <mergeCell ref="E57:P57"/>
    <mergeCell ref="B43:P43"/>
    <mergeCell ref="E48:P48"/>
    <mergeCell ref="E49:P49"/>
    <mergeCell ref="E50:P50"/>
    <mergeCell ref="E51:P51"/>
    <mergeCell ref="E52:P52"/>
    <mergeCell ref="E53:P53"/>
    <mergeCell ref="E54:P54"/>
    <mergeCell ref="C53:D53"/>
    <mergeCell ref="C54:D54"/>
    <mergeCell ref="C55:D55"/>
    <mergeCell ref="C56:D56"/>
    <mergeCell ref="C57:D57"/>
    <mergeCell ref="C48:D48"/>
    <mergeCell ref="C49:D49"/>
    <mergeCell ref="C50:D50"/>
    <mergeCell ref="C51:D51"/>
    <mergeCell ref="C52:D52"/>
    <mergeCell ref="B45:P46"/>
    <mergeCell ref="B9:F10"/>
    <mergeCell ref="G9:P10"/>
    <mergeCell ref="D15:I15"/>
    <mergeCell ref="D14:I14"/>
    <mergeCell ref="D21:I21"/>
    <mergeCell ref="C37:D38"/>
    <mergeCell ref="E37:I38"/>
    <mergeCell ref="C29:D30"/>
    <mergeCell ref="E29:I30"/>
    <mergeCell ref="C31:D32"/>
    <mergeCell ref="E31:I32"/>
    <mergeCell ref="C33:D34"/>
    <mergeCell ref="E33:I34"/>
    <mergeCell ref="C35:D36"/>
    <mergeCell ref="E16:F16"/>
    <mergeCell ref="C6:C7"/>
    <mergeCell ref="D6:D7"/>
    <mergeCell ref="B5:P5"/>
    <mergeCell ref="B6:B7"/>
    <mergeCell ref="I6:I7"/>
    <mergeCell ref="J6:J7"/>
    <mergeCell ref="K6:K7"/>
    <mergeCell ref="L6:L7"/>
    <mergeCell ref="M6:M7"/>
    <mergeCell ref="N6:N7"/>
    <mergeCell ref="O6:O7"/>
    <mergeCell ref="P6:P7"/>
    <mergeCell ref="H16:I16"/>
    <mergeCell ref="E35:I36"/>
    <mergeCell ref="F18:I19"/>
    <mergeCell ref="J35:J36"/>
    <mergeCell ref="J37:J38"/>
    <mergeCell ref="J29:J30"/>
    <mergeCell ref="J31:J32"/>
    <mergeCell ref="J33:J34"/>
  </mergeCells>
  <conditionalFormatting sqref="B48:B57">
    <cfRule type="expression" dxfId="116" priority="6">
      <formula>"NICHT(ZELLE(""Schutz"";A1))"</formula>
    </cfRule>
  </conditionalFormatting>
  <conditionalFormatting sqref="C50:C57">
    <cfRule type="expression" dxfId="115" priority="3">
      <formula>"NICHT(ZELLE(""Schutz"";A1))"</formula>
    </cfRule>
  </conditionalFormatting>
  <conditionalFormatting sqref="E50:E57">
    <cfRule type="expression" dxfId="114" priority="1">
      <formula>"NICHT(ZELLE(""Schutz"";A1))"</formula>
    </cfRule>
  </conditionalFormatting>
  <dataValidations count="4">
    <dataValidation type="date" operator="greaterThan" allowBlank="1" showInputMessage="1" showErrorMessage="1" error="Date must be in a valid format (e.g. year-month-day; day.month.year)." prompt="Please indicate the date of your last update." sqref="D18" xr:uid="{00000000-0002-0000-0200-000000000000}">
      <formula1>36526</formula1>
    </dataValidation>
    <dataValidation type="date" operator="greaterThan" allowBlank="1" showInputMessage="1" showErrorMessage="1" error="End date must be later than the start date of the project. Date must be in a valid format (e.g. year-month-day)." sqref="H16:I16" xr:uid="{00000000-0002-0000-0200-000001000000}">
      <formula1>$E$16</formula1>
    </dataValidation>
    <dataValidation type="whole" allowBlank="1" showInputMessage="1" showErrorMessage="1" promptTitle="When was adjustment made?" prompt="Please indicate in which year of implementation (e.g. 2022, 2023, 2027) you made the changes. " sqref="B49:B57" xr:uid="{00000000-0002-0000-0200-000002000000}">
      <formula1>2000</formula1>
      <formula2>2050</formula2>
    </dataValidation>
    <dataValidation allowBlank="1" showInputMessage="1" showErrorMessage="1" prompt="Please enter your offical IKI Project number (e.g. 19_IV_555) here." sqref="D14:I14" xr:uid="{00000000-0002-0000-0200-000003000000}"/>
  </dataValidations>
  <hyperlinks>
    <hyperlink ref="C6:C7" location="'Basic Data'!A1" display="Basic Data" xr:uid="{00000000-0004-0000-0200-000000000000}"/>
    <hyperlink ref="N6:N7" location="'Basic Data'!A1" display="Basic Data" xr:uid="{00000000-0004-0000-0200-000001000000}"/>
    <hyperlink ref="O6:O7" location="Manual!A1" display="Manual" xr:uid="{00000000-0004-0000-0200-000002000000}"/>
    <hyperlink ref="P6:P7" location="Overview!A1" display="Overview" xr:uid="{00000000-0004-0000-0200-000003000000}"/>
    <hyperlink ref="B6:B7" location="Manual!A1" display="&lt;" xr:uid="{00000000-0004-0000-0200-000004000000}"/>
    <hyperlink ref="D6:D7" location="'SI1 | Mitigation '!A1" display="&gt;" xr:uid="{00000000-0004-0000-0200-000005000000}"/>
  </hyperlinks>
  <pageMargins left="0.7" right="0.7" top="0.78740157499999996" bottom="0.78740157499999996" header="0.3" footer="0.3"/>
  <pageSetup paperSize="14" orientation="landscape"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4000000}">
          <x14:formula1>
            <xm:f>Calc!$A$11:$A$16</xm:f>
          </x14:formula1>
          <xm:sqref>F18:I19</xm:sqref>
        </x14:dataValidation>
        <x14:dataValidation type="list" allowBlank="1" showInputMessage="1" showErrorMessage="1" xr:uid="{00000000-0002-0000-0200-000005000000}">
          <x14:formula1>
            <xm:f>Calc!$A$32:$A$34</xm:f>
          </x14:formula1>
          <xm:sqref>J29:J38</xm:sqref>
        </x14:dataValidation>
        <x14:dataValidation type="list" allowBlank="1" showInputMessage="1" showErrorMessage="1" xr:uid="{00000000-0002-0000-0200-000006000000}">
          <x14:formula1>
            <xm:f>Calc!$A$19:$A$25</xm:f>
          </x14:formula1>
          <xm:sqref>C49:C57</xm:sqref>
        </x14:dataValidation>
        <x14:dataValidation type="date" operator="greaterThan" allowBlank="1" showInputMessage="1" showErrorMessage="1" error="Date must be in a valid format (e.g. year-month-day; day.month.year)." xr:uid="{00000000-0002-0000-0200-000007000000}">
          <x14:formula1>
            <xm:f>Calc!D8</xm:f>
          </x14:formula1>
          <xm:sqref>E16:F16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AH146"/>
  <sheetViews>
    <sheetView zoomScale="110" zoomScaleNormal="110" workbookViewId="0">
      <pane ySplit="10" topLeftCell="A45" activePane="bottomLeft" state="frozen"/>
      <selection activeCell="F125" sqref="F125:H125"/>
      <selection pane="bottomLeft" activeCell="N70" sqref="N70"/>
    </sheetView>
  </sheetViews>
  <sheetFormatPr defaultColWidth="11" defaultRowHeight="14"/>
  <cols>
    <col min="1" max="2" width="11" style="9" customWidth="1"/>
    <col min="3" max="3" width="21.58203125" style="9" customWidth="1"/>
    <col min="4" max="4" width="20.33203125" style="9" customWidth="1"/>
    <col min="5" max="6" width="11" style="9" customWidth="1"/>
    <col min="7" max="7" width="12.33203125" style="9" customWidth="1"/>
    <col min="8" max="8" width="12.83203125" style="9" customWidth="1"/>
    <col min="9" max="9" width="5.08203125" style="9" customWidth="1"/>
    <col min="10" max="12" width="14.08203125" style="9" customWidth="1"/>
    <col min="13" max="13" width="13.58203125" style="9" customWidth="1"/>
    <col min="14" max="14" width="11" style="9"/>
    <col min="15" max="15" width="11.58203125" style="9" customWidth="1"/>
    <col min="16" max="16" width="11" style="9"/>
    <col min="17" max="17" width="11" style="77"/>
    <col min="18" max="27" width="11" style="77" customWidth="1"/>
    <col min="28" max="34" width="11" style="77"/>
    <col min="35" max="16384" width="11" style="9"/>
  </cols>
  <sheetData>
    <row r="1" spans="1:34">
      <c r="A1" s="70"/>
      <c r="B1" s="70"/>
      <c r="C1" s="70"/>
      <c r="D1" s="70"/>
      <c r="E1" s="70"/>
      <c r="F1" s="70"/>
      <c r="G1" s="70"/>
      <c r="H1" s="70"/>
      <c r="I1" s="70"/>
      <c r="J1" s="70"/>
      <c r="K1" s="70"/>
      <c r="L1" s="70"/>
      <c r="M1" s="70"/>
      <c r="N1" s="70"/>
      <c r="O1" s="70"/>
      <c r="P1" s="70"/>
    </row>
    <row r="2" spans="1:34">
      <c r="A2" s="70"/>
      <c r="B2" s="70"/>
      <c r="C2" s="70"/>
      <c r="D2" s="70"/>
      <c r="E2" s="70"/>
      <c r="F2" s="70"/>
      <c r="G2" s="70"/>
      <c r="H2" s="70"/>
      <c r="I2" s="70"/>
      <c r="J2" s="70"/>
      <c r="K2" s="70"/>
      <c r="L2" s="70"/>
      <c r="M2" s="70"/>
      <c r="N2" s="70"/>
      <c r="O2" s="70"/>
      <c r="P2" s="70"/>
    </row>
    <row r="3" spans="1:34">
      <c r="A3" s="70"/>
      <c r="B3" s="70"/>
      <c r="C3" s="70"/>
      <c r="D3" s="70"/>
      <c r="E3" s="70"/>
      <c r="F3" s="70"/>
      <c r="G3" s="70"/>
      <c r="H3" s="70"/>
      <c r="I3" s="70"/>
      <c r="J3" s="70"/>
      <c r="K3" s="70"/>
      <c r="L3" s="70"/>
      <c r="M3" s="70"/>
      <c r="N3" s="70"/>
      <c r="O3" s="70"/>
      <c r="P3" s="70"/>
    </row>
    <row r="4" spans="1:34">
      <c r="A4" s="70"/>
      <c r="B4" s="70"/>
      <c r="C4" s="70"/>
      <c r="D4" s="70"/>
      <c r="E4" s="70"/>
      <c r="F4" s="70"/>
      <c r="G4" s="70"/>
      <c r="H4" s="70"/>
      <c r="I4" s="70"/>
      <c r="J4" s="70"/>
      <c r="K4" s="70"/>
      <c r="L4" s="70"/>
      <c r="M4" s="70"/>
      <c r="N4" s="70"/>
      <c r="O4" s="70"/>
      <c r="P4" s="70"/>
    </row>
    <row r="5" spans="1:34" s="1" customFormat="1" ht="15" customHeight="1">
      <c r="A5" s="70"/>
      <c r="B5" s="618" t="s">
        <v>128</v>
      </c>
      <c r="C5" s="618"/>
      <c r="D5" s="618"/>
      <c r="E5" s="618"/>
      <c r="F5" s="618"/>
      <c r="G5" s="618"/>
      <c r="H5" s="618"/>
      <c r="I5" s="618"/>
      <c r="J5" s="618"/>
      <c r="K5" s="618"/>
      <c r="L5" s="618"/>
      <c r="M5" s="618"/>
      <c r="N5" s="618"/>
      <c r="O5" s="618"/>
      <c r="P5" s="618"/>
      <c r="Q5" s="77"/>
      <c r="R5" s="77"/>
      <c r="S5" s="77"/>
      <c r="T5" s="77"/>
      <c r="U5" s="80"/>
      <c r="V5" s="80"/>
      <c r="W5" s="80"/>
      <c r="X5" s="80"/>
      <c r="Y5" s="80"/>
      <c r="Z5" s="80"/>
      <c r="AA5" s="80"/>
      <c r="AB5" s="80"/>
      <c r="AC5" s="80"/>
      <c r="AD5" s="80"/>
      <c r="AE5" s="80"/>
      <c r="AF5" s="80"/>
      <c r="AG5" s="80"/>
      <c r="AH5" s="80"/>
    </row>
    <row r="6" spans="1:34" s="1" customFormat="1" ht="15" customHeight="1">
      <c r="A6" s="70"/>
      <c r="B6" s="620" t="s">
        <v>1</v>
      </c>
      <c r="C6" s="620" t="s">
        <v>129</v>
      </c>
      <c r="D6" s="620"/>
      <c r="E6" s="620"/>
      <c r="F6" s="620"/>
      <c r="G6" s="620"/>
      <c r="H6" s="620"/>
      <c r="I6" s="620" t="s">
        <v>3</v>
      </c>
      <c r="J6" s="619"/>
      <c r="K6" s="617"/>
      <c r="L6" s="617"/>
      <c r="M6" s="577" t="s">
        <v>4</v>
      </c>
      <c r="N6" s="620" t="s">
        <v>5</v>
      </c>
      <c r="O6" s="620" t="s">
        <v>2</v>
      </c>
      <c r="P6" s="620" t="s">
        <v>6</v>
      </c>
      <c r="Q6" s="77"/>
      <c r="R6" s="77"/>
      <c r="S6" s="77"/>
      <c r="T6" s="77"/>
      <c r="U6" s="80"/>
      <c r="V6" s="80"/>
      <c r="W6" s="80"/>
      <c r="X6" s="80"/>
      <c r="Y6" s="80"/>
      <c r="Z6" s="80"/>
      <c r="AA6" s="80"/>
      <c r="AB6" s="80"/>
      <c r="AC6" s="80"/>
      <c r="AD6" s="80"/>
      <c r="AE6" s="80"/>
      <c r="AF6" s="80"/>
      <c r="AG6" s="80"/>
      <c r="AH6" s="80"/>
    </row>
    <row r="7" spans="1:34" s="1" customFormat="1" ht="14.25" customHeight="1">
      <c r="A7" s="70"/>
      <c r="B7" s="620"/>
      <c r="C7" s="620"/>
      <c r="D7" s="620"/>
      <c r="E7" s="620"/>
      <c r="F7" s="620"/>
      <c r="G7" s="620"/>
      <c r="H7" s="620"/>
      <c r="I7" s="620"/>
      <c r="J7" s="619"/>
      <c r="K7" s="617"/>
      <c r="L7" s="617"/>
      <c r="M7" s="577"/>
      <c r="N7" s="620"/>
      <c r="O7" s="620"/>
      <c r="P7" s="620"/>
      <c r="Q7" s="77"/>
      <c r="R7" s="77"/>
      <c r="S7" s="77"/>
      <c r="T7" s="77"/>
      <c r="U7" s="80"/>
      <c r="V7" s="80"/>
      <c r="W7" s="80"/>
      <c r="X7" s="80"/>
      <c r="Y7" s="80"/>
      <c r="Z7" s="80"/>
      <c r="AA7" s="80"/>
      <c r="AB7" s="80"/>
      <c r="AC7" s="80"/>
      <c r="AD7" s="80"/>
      <c r="AE7" s="80"/>
      <c r="AF7" s="80"/>
      <c r="AG7" s="80"/>
      <c r="AH7" s="80"/>
    </row>
    <row r="8" spans="1:34" s="1" customFormat="1">
      <c r="A8" s="70"/>
      <c r="B8" s="70"/>
      <c r="C8" s="70"/>
      <c r="D8" s="70"/>
      <c r="E8" s="70"/>
      <c r="F8" s="70"/>
      <c r="G8" s="70"/>
      <c r="H8" s="70"/>
      <c r="I8" s="70"/>
      <c r="J8" s="70"/>
      <c r="K8" s="70"/>
      <c r="L8" s="70"/>
      <c r="M8" s="70"/>
      <c r="N8" s="70"/>
      <c r="O8" s="70"/>
      <c r="P8" s="70"/>
      <c r="Q8" s="77"/>
      <c r="R8" s="77"/>
      <c r="S8" s="77"/>
      <c r="T8" s="77"/>
      <c r="U8" s="80"/>
      <c r="V8" s="19"/>
      <c r="W8" s="80"/>
      <c r="X8" s="80"/>
      <c r="Y8" s="80"/>
      <c r="Z8" s="80"/>
      <c r="AA8" s="80"/>
      <c r="AB8" s="80"/>
      <c r="AC8" s="80"/>
      <c r="AD8" s="80"/>
      <c r="AE8" s="80"/>
      <c r="AF8" s="80"/>
      <c r="AG8" s="80"/>
      <c r="AH8" s="80"/>
    </row>
    <row r="9" spans="1:34" s="1" customFormat="1">
      <c r="A9" s="70"/>
      <c r="B9" s="633" t="s">
        <v>104</v>
      </c>
      <c r="C9" s="634"/>
      <c r="D9" s="634"/>
      <c r="E9" s="634"/>
      <c r="F9" s="634"/>
      <c r="G9" s="782" t="str">
        <f>VLOOKUP(Calc!$B$42,Calc!$D$40:$E$43,2,FALSE)</f>
        <v xml:space="preserve">Yes: Since you selected this indicator for reporting, please provide all relevant information in this sheet. </v>
      </c>
      <c r="H9" s="782"/>
      <c r="I9" s="782"/>
      <c r="J9" s="782"/>
      <c r="K9" s="782"/>
      <c r="L9" s="782"/>
      <c r="M9" s="782"/>
      <c r="N9" s="782"/>
      <c r="O9" s="782"/>
      <c r="P9" s="782"/>
      <c r="Q9" s="77"/>
      <c r="R9" s="77"/>
      <c r="S9" s="77"/>
      <c r="T9" s="77"/>
      <c r="U9" s="80"/>
      <c r="V9" s="80"/>
      <c r="W9" s="80"/>
      <c r="X9" s="80"/>
      <c r="Y9" s="80"/>
      <c r="Z9" s="80"/>
      <c r="AA9" s="80"/>
      <c r="AB9" s="80"/>
      <c r="AC9" s="80"/>
      <c r="AD9" s="80"/>
      <c r="AE9" s="80"/>
      <c r="AF9" s="80"/>
      <c r="AG9" s="80"/>
      <c r="AH9" s="80"/>
    </row>
    <row r="10" spans="1:34" s="1" customFormat="1">
      <c r="A10" s="70"/>
      <c r="B10" s="635"/>
      <c r="C10" s="636"/>
      <c r="D10" s="636"/>
      <c r="E10" s="636"/>
      <c r="F10" s="636"/>
      <c r="G10" s="782"/>
      <c r="H10" s="782"/>
      <c r="I10" s="782"/>
      <c r="J10" s="782"/>
      <c r="K10" s="782"/>
      <c r="L10" s="782"/>
      <c r="M10" s="782"/>
      <c r="N10" s="782"/>
      <c r="O10" s="782"/>
      <c r="P10" s="782"/>
      <c r="Q10" s="77"/>
      <c r="R10" s="77"/>
      <c r="S10" s="77"/>
      <c r="T10" s="77"/>
      <c r="U10" s="80"/>
      <c r="V10" s="80"/>
      <c r="W10" s="80"/>
      <c r="X10" s="80"/>
      <c r="Y10" s="80"/>
      <c r="Z10" s="80"/>
      <c r="AA10" s="80"/>
      <c r="AB10" s="80"/>
      <c r="AC10" s="80"/>
      <c r="AD10" s="80"/>
      <c r="AE10" s="80"/>
      <c r="AF10" s="80"/>
      <c r="AG10" s="80"/>
      <c r="AH10" s="80"/>
    </row>
    <row r="11" spans="1:34" s="1" customFormat="1">
      <c r="A11" s="70"/>
      <c r="B11" s="70"/>
      <c r="C11" s="70"/>
      <c r="D11" s="70"/>
      <c r="E11" s="70"/>
      <c r="F11" s="70"/>
      <c r="G11" s="70"/>
      <c r="H11" s="70"/>
      <c r="I11" s="70"/>
      <c r="J11" s="70"/>
      <c r="K11" s="70"/>
      <c r="L11" s="70"/>
      <c r="M11" s="70"/>
      <c r="N11" s="70"/>
      <c r="O11" s="70"/>
      <c r="P11" s="70"/>
      <c r="Q11" s="77"/>
      <c r="R11" s="77"/>
      <c r="S11" s="77"/>
      <c r="T11" s="77"/>
      <c r="U11" s="80"/>
      <c r="V11" s="80"/>
      <c r="W11" s="80"/>
      <c r="X11" s="80"/>
      <c r="Y11" s="80"/>
      <c r="Z11" s="80"/>
      <c r="AA11" s="80"/>
      <c r="AB11" s="80"/>
      <c r="AC11" s="80"/>
      <c r="AD11" s="80"/>
      <c r="AE11" s="80"/>
      <c r="AF11" s="80"/>
      <c r="AG11" s="80"/>
      <c r="AH11" s="80"/>
    </row>
    <row r="12" spans="1:34" s="1" customFormat="1">
      <c r="A12" s="70"/>
      <c r="B12" s="54" t="s">
        <v>130</v>
      </c>
      <c r="C12" s="215"/>
      <c r="D12" s="215"/>
      <c r="E12" s="215"/>
      <c r="F12" s="215"/>
      <c r="G12" s="215"/>
      <c r="H12" s="215"/>
      <c r="I12" s="215"/>
      <c r="J12" s="215"/>
      <c r="K12" s="215"/>
      <c r="L12" s="215"/>
      <c r="M12" s="215"/>
      <c r="N12" s="215"/>
      <c r="O12" s="215"/>
      <c r="P12" s="216"/>
      <c r="Q12" s="77"/>
      <c r="R12" s="77"/>
      <c r="S12" s="77"/>
      <c r="T12" s="77"/>
      <c r="U12" s="80"/>
      <c r="V12" s="80"/>
      <c r="W12" s="80"/>
      <c r="X12" s="80"/>
      <c r="Y12" s="80"/>
      <c r="Z12" s="80"/>
      <c r="AA12" s="80"/>
      <c r="AB12" s="80"/>
      <c r="AC12" s="80"/>
      <c r="AD12" s="80"/>
      <c r="AE12" s="80"/>
      <c r="AF12" s="80"/>
      <c r="AG12" s="80"/>
      <c r="AH12" s="80"/>
    </row>
    <row r="13" spans="1:34" s="1" customFormat="1">
      <c r="A13" s="70"/>
      <c r="B13" s="217"/>
      <c r="C13" s="218"/>
      <c r="D13" s="218"/>
      <c r="E13" s="218"/>
      <c r="F13" s="218"/>
      <c r="G13" s="218"/>
      <c r="H13" s="218"/>
      <c r="I13" s="218"/>
      <c r="J13" s="218"/>
      <c r="K13" s="218"/>
      <c r="L13" s="218"/>
      <c r="M13" s="218"/>
      <c r="N13" s="218"/>
      <c r="O13" s="218"/>
      <c r="P13" s="219"/>
      <c r="Q13" s="77"/>
      <c r="R13" s="77"/>
      <c r="S13" s="77"/>
      <c r="T13" s="77"/>
      <c r="U13" s="80"/>
      <c r="V13" s="80"/>
      <c r="W13" s="80"/>
      <c r="X13" s="80"/>
      <c r="Y13" s="80"/>
      <c r="Z13" s="80"/>
      <c r="AA13" s="80"/>
      <c r="AB13" s="80"/>
      <c r="AC13" s="80"/>
      <c r="AD13" s="80"/>
      <c r="AE13" s="80"/>
      <c r="AF13" s="80"/>
      <c r="AG13" s="80"/>
      <c r="AH13" s="80"/>
    </row>
    <row r="14" spans="1:34" s="1" customFormat="1">
      <c r="A14" s="70"/>
      <c r="B14" s="217"/>
      <c r="C14" s="784" t="s">
        <v>131</v>
      </c>
      <c r="D14" s="785"/>
      <c r="E14" s="785"/>
      <c r="F14" s="785"/>
      <c r="G14" s="785"/>
      <c r="H14" s="785"/>
      <c r="I14" s="785"/>
      <c r="J14" s="785"/>
      <c r="K14" s="785"/>
      <c r="L14" s="785"/>
      <c r="M14" s="786"/>
      <c r="N14" s="218"/>
      <c r="O14" s="218"/>
      <c r="P14" s="219"/>
      <c r="Q14" s="77"/>
      <c r="R14" s="77"/>
      <c r="S14" s="77"/>
      <c r="T14" s="77"/>
      <c r="U14" s="80"/>
      <c r="V14" s="80"/>
      <c r="W14" s="80"/>
      <c r="X14" s="80"/>
      <c r="Y14" s="80"/>
      <c r="Z14" s="80"/>
      <c r="AA14" s="80"/>
      <c r="AB14" s="80"/>
      <c r="AC14" s="80"/>
      <c r="AD14" s="80"/>
      <c r="AE14" s="80"/>
      <c r="AF14" s="80"/>
      <c r="AG14" s="80"/>
      <c r="AH14" s="80"/>
    </row>
    <row r="15" spans="1:34" s="1" customFormat="1">
      <c r="A15" s="70"/>
      <c r="B15" s="217"/>
      <c r="C15" s="378"/>
      <c r="D15" s="377"/>
      <c r="E15" s="377"/>
      <c r="F15" s="787" t="s">
        <v>132</v>
      </c>
      <c r="G15" s="788"/>
      <c r="H15" s="788"/>
      <c r="I15" s="788"/>
      <c r="J15" s="788"/>
      <c r="K15" s="788"/>
      <c r="L15" s="789"/>
      <c r="M15" s="379"/>
      <c r="N15" s="218"/>
      <c r="O15" s="218"/>
      <c r="P15" s="219"/>
      <c r="Q15" s="77"/>
      <c r="R15" s="77"/>
      <c r="S15" s="77"/>
      <c r="T15" s="77"/>
      <c r="U15" s="80"/>
      <c r="V15" s="80"/>
      <c r="W15" s="80"/>
      <c r="X15" s="80"/>
      <c r="Y15" s="80"/>
      <c r="Z15" s="80"/>
      <c r="AA15" s="80"/>
      <c r="AB15" s="80"/>
      <c r="AC15" s="80"/>
      <c r="AD15" s="80"/>
      <c r="AE15" s="80"/>
      <c r="AF15" s="80"/>
      <c r="AG15" s="80"/>
      <c r="AH15" s="80"/>
    </row>
    <row r="16" spans="1:34" s="1" customFormat="1" ht="32.15" customHeight="1">
      <c r="A16" s="70"/>
      <c r="B16" s="217"/>
      <c r="C16" s="670" t="s">
        <v>133</v>
      </c>
      <c r="D16" s="671"/>
      <c r="E16" s="671"/>
      <c r="F16" s="730" t="s">
        <v>134</v>
      </c>
      <c r="G16" s="727" t="s">
        <v>135</v>
      </c>
      <c r="H16" s="727"/>
      <c r="I16" s="376"/>
      <c r="J16" s="717" t="s">
        <v>136</v>
      </c>
      <c r="K16" s="718"/>
      <c r="L16" s="719"/>
      <c r="M16" s="379"/>
      <c r="N16" s="218"/>
      <c r="O16" s="668" t="s">
        <v>137</v>
      </c>
      <c r="P16" s="669"/>
      <c r="Q16" s="77"/>
      <c r="R16" s="77"/>
      <c r="S16" s="77"/>
      <c r="T16" s="77"/>
      <c r="U16" s="80"/>
      <c r="V16" s="80"/>
      <c r="W16" s="80"/>
      <c r="X16" s="80"/>
      <c r="Y16" s="80"/>
      <c r="Z16" s="80"/>
      <c r="AA16" s="80"/>
      <c r="AB16" s="80"/>
      <c r="AC16" s="80"/>
      <c r="AD16" s="80"/>
      <c r="AE16" s="80"/>
      <c r="AF16" s="80"/>
      <c r="AG16" s="80"/>
      <c r="AH16" s="80"/>
    </row>
    <row r="17" spans="1:34" s="1" customFormat="1" ht="14.15" customHeight="1">
      <c r="A17" s="70"/>
      <c r="B17" s="217"/>
      <c r="C17" s="673"/>
      <c r="D17" s="674"/>
      <c r="E17" s="674"/>
      <c r="F17" s="724"/>
      <c r="G17" s="726"/>
      <c r="H17" s="726"/>
      <c r="I17" s="70"/>
      <c r="J17" s="221">
        <v>2030</v>
      </c>
      <c r="K17" s="221">
        <v>2040</v>
      </c>
      <c r="L17" s="303">
        <v>2050</v>
      </c>
      <c r="M17" s="379"/>
      <c r="N17" s="218"/>
      <c r="O17" s="668"/>
      <c r="P17" s="669"/>
      <c r="Q17" s="77"/>
      <c r="R17" s="77"/>
      <c r="S17" s="77"/>
      <c r="T17" s="77"/>
      <c r="U17" s="80"/>
      <c r="V17" s="80"/>
      <c r="W17" s="80"/>
      <c r="X17" s="80"/>
      <c r="Y17" s="80"/>
      <c r="Z17" s="80"/>
      <c r="AA17" s="80"/>
      <c r="AB17" s="80"/>
      <c r="AC17" s="80"/>
      <c r="AD17" s="80"/>
      <c r="AE17" s="80"/>
      <c r="AF17" s="80"/>
      <c r="AG17" s="80"/>
      <c r="AH17" s="80"/>
    </row>
    <row r="18" spans="1:34" s="1" customFormat="1" ht="14.25" customHeight="1">
      <c r="A18" s="70"/>
      <c r="B18" s="217"/>
      <c r="C18" s="673"/>
      <c r="D18" s="674"/>
      <c r="E18" s="674"/>
      <c r="F18" s="710" t="s">
        <v>138</v>
      </c>
      <c r="G18" s="728">
        <f>HLOOKUP(Calc!$D$6,'SI1 | 1 ER'!$K$57:$V$60,4,FALSE)+HLOOKUP(Calc!$D$6,'SI1 | 1 CSE'!$K$57:$V$60,4,FALSE)</f>
        <v>2781.7963817004043</v>
      </c>
      <c r="H18" s="728"/>
      <c r="I18" s="399"/>
      <c r="J18" s="811">
        <f>'SI1 | 1 ER'!$X$60+'SI1 | 1 CSE'!$X$60</f>
        <v>6540.9806812955458</v>
      </c>
      <c r="K18" s="655">
        <f>'SI1 | 1 ER'!$Y$60+'SI1 | 1 CSE'!$Y$60</f>
        <v>12029.389758704452</v>
      </c>
      <c r="L18" s="712">
        <f>'SI1 | 1 ER'!$Z$60+'SI1 | 1 CSE'!$Z$60</f>
        <v>12029.389758704452</v>
      </c>
      <c r="M18" s="379"/>
      <c r="N18" s="218"/>
      <c r="O18" s="668"/>
      <c r="P18" s="669"/>
      <c r="Q18" s="77"/>
      <c r="R18" s="77"/>
      <c r="S18" s="77"/>
      <c r="T18" s="77"/>
      <c r="U18" s="80"/>
      <c r="V18" s="80"/>
      <c r="W18" s="80"/>
      <c r="X18" s="80"/>
      <c r="Y18" s="80"/>
      <c r="Z18" s="80"/>
      <c r="AA18" s="80"/>
      <c r="AB18" s="80"/>
      <c r="AC18" s="80"/>
      <c r="AD18" s="80"/>
      <c r="AE18" s="80"/>
      <c r="AF18" s="80"/>
      <c r="AG18" s="80"/>
      <c r="AH18" s="80"/>
    </row>
    <row r="19" spans="1:34" s="1" customFormat="1" ht="14.25" customHeight="1">
      <c r="A19" s="70"/>
      <c r="B19" s="217"/>
      <c r="C19" s="673"/>
      <c r="D19" s="674"/>
      <c r="E19" s="674"/>
      <c r="F19" s="711"/>
      <c r="G19" s="729"/>
      <c r="H19" s="729"/>
      <c r="I19" s="400"/>
      <c r="J19" s="812"/>
      <c r="K19" s="656"/>
      <c r="L19" s="713"/>
      <c r="M19" s="379"/>
      <c r="N19" s="218"/>
      <c r="O19" s="668"/>
      <c r="P19" s="669"/>
      <c r="Q19" s="77"/>
      <c r="R19" s="77"/>
      <c r="S19" s="77"/>
      <c r="T19" s="77"/>
      <c r="U19" s="80"/>
      <c r="V19" s="80"/>
      <c r="W19" s="80"/>
      <c r="X19" s="80"/>
      <c r="Y19" s="80"/>
      <c r="Z19" s="80"/>
      <c r="AA19" s="80"/>
      <c r="AB19" s="80"/>
      <c r="AC19" s="80"/>
      <c r="AD19" s="80"/>
      <c r="AE19" s="80"/>
      <c r="AF19" s="80"/>
      <c r="AG19" s="80"/>
      <c r="AH19" s="80"/>
    </row>
    <row r="20" spans="1:34" s="1" customFormat="1" ht="14.25" customHeight="1">
      <c r="A20" s="70"/>
      <c r="B20" s="217"/>
      <c r="C20" s="673"/>
      <c r="D20" s="674"/>
      <c r="E20" s="674"/>
      <c r="F20" s="720" t="s">
        <v>139</v>
      </c>
      <c r="G20" s="721"/>
      <c r="H20" s="721"/>
      <c r="I20" s="721"/>
      <c r="J20" s="721"/>
      <c r="K20" s="721"/>
      <c r="L20" s="722"/>
      <c r="M20" s="379"/>
      <c r="N20" s="218"/>
      <c r="O20" s="668"/>
      <c r="P20" s="669"/>
      <c r="Q20" s="77"/>
      <c r="R20" s="77"/>
      <c r="S20" s="77"/>
      <c r="T20" s="77"/>
      <c r="U20" s="80"/>
      <c r="V20" s="80"/>
      <c r="W20" s="80"/>
      <c r="X20" s="80"/>
      <c r="Y20" s="80"/>
      <c r="Z20" s="80"/>
      <c r="AA20" s="80"/>
      <c r="AB20" s="80"/>
      <c r="AC20" s="80"/>
      <c r="AD20" s="80"/>
      <c r="AE20" s="80"/>
      <c r="AF20" s="80"/>
      <c r="AG20" s="80"/>
      <c r="AH20" s="80"/>
    </row>
    <row r="21" spans="1:34" s="1" customFormat="1" ht="27" customHeight="1">
      <c r="A21" s="70"/>
      <c r="B21" s="217"/>
      <c r="C21" s="673"/>
      <c r="D21" s="674"/>
      <c r="E21" s="674"/>
      <c r="F21" s="723" t="s">
        <v>134</v>
      </c>
      <c r="G21" s="725" t="s">
        <v>140</v>
      </c>
      <c r="H21" s="725"/>
      <c r="I21" s="70"/>
      <c r="J21" s="714" t="s">
        <v>141</v>
      </c>
      <c r="K21" s="715"/>
      <c r="L21" s="716"/>
      <c r="M21" s="379"/>
      <c r="N21" s="218"/>
      <c r="O21" s="668"/>
      <c r="P21" s="669"/>
      <c r="Q21" s="77"/>
      <c r="R21" s="77"/>
      <c r="S21" s="77"/>
      <c r="T21" s="77"/>
      <c r="U21" s="80"/>
      <c r="V21" s="80"/>
      <c r="W21" s="80"/>
      <c r="X21" s="80"/>
      <c r="Y21" s="80"/>
      <c r="Z21" s="80"/>
      <c r="AA21" s="80"/>
      <c r="AB21" s="80"/>
      <c r="AC21" s="80"/>
      <c r="AD21" s="80"/>
      <c r="AE21" s="80"/>
      <c r="AF21" s="80"/>
      <c r="AG21" s="80"/>
      <c r="AH21" s="80"/>
    </row>
    <row r="22" spans="1:34" s="1" customFormat="1" ht="14.25" customHeight="1">
      <c r="A22" s="70"/>
      <c r="B22" s="217"/>
      <c r="C22" s="673"/>
      <c r="D22" s="674"/>
      <c r="E22" s="674"/>
      <c r="F22" s="724"/>
      <c r="G22" s="726"/>
      <c r="H22" s="726"/>
      <c r="I22" s="70"/>
      <c r="J22" s="221">
        <v>2030</v>
      </c>
      <c r="K22" s="221">
        <v>2040</v>
      </c>
      <c r="L22" s="303">
        <v>2050</v>
      </c>
      <c r="M22" s="379"/>
      <c r="N22" s="218"/>
      <c r="O22" s="668"/>
      <c r="P22" s="669"/>
      <c r="Q22" s="77"/>
      <c r="R22" s="77"/>
      <c r="S22" s="77"/>
      <c r="T22" s="77"/>
      <c r="U22" s="80"/>
      <c r="V22" s="80"/>
      <c r="W22" s="80"/>
      <c r="X22" s="80"/>
      <c r="Y22" s="80"/>
      <c r="Z22" s="80"/>
      <c r="AA22" s="80"/>
      <c r="AB22" s="80"/>
      <c r="AC22" s="80"/>
      <c r="AD22" s="80"/>
      <c r="AE22" s="80"/>
      <c r="AF22" s="80"/>
      <c r="AG22" s="80"/>
      <c r="AH22" s="80"/>
    </row>
    <row r="23" spans="1:34" s="1" customFormat="1" ht="14.25" customHeight="1">
      <c r="A23" s="70"/>
      <c r="B23" s="217"/>
      <c r="C23" s="673"/>
      <c r="D23" s="674"/>
      <c r="E23" s="674"/>
      <c r="F23" s="710" t="s">
        <v>138</v>
      </c>
      <c r="G23" s="728">
        <f>HLOOKUP(Calc!$D$6,'SI1 | 1 ER'!$K$74:$V$77,4,FALSE)+HLOOKUP(Calc!$D$6,'SI1 | 1 CSE'!$K$74:$V$77,4,FALSE)</f>
        <v>481.19284514170045</v>
      </c>
      <c r="H23" s="728"/>
      <c r="I23" s="399"/>
      <c r="J23" s="655">
        <f>'SI1 | 1 ER'!$X$77+'SI1 | 1 CSE'!$X$77</f>
        <v>481.19284514170045</v>
      </c>
      <c r="K23" s="655">
        <f>'SI1 | 1 ER'!$Y$77+'SI1 | 1 CSE'!$Y$77</f>
        <v>481.19284514170045</v>
      </c>
      <c r="L23" s="676">
        <f>'SI1 | 1 ER'!$Z$77+'SI1 | 1 CSE'!$Z$77</f>
        <v>481.19284514170045</v>
      </c>
      <c r="M23" s="379"/>
      <c r="N23" s="218"/>
      <c r="O23" s="384"/>
      <c r="P23" s="385"/>
      <c r="Q23" s="77"/>
      <c r="R23" s="77"/>
      <c r="S23" s="77"/>
      <c r="T23" s="77"/>
      <c r="U23" s="80"/>
      <c r="V23" s="80"/>
      <c r="W23" s="80"/>
      <c r="X23" s="80"/>
      <c r="Y23" s="80"/>
      <c r="Z23" s="80"/>
      <c r="AA23" s="80"/>
      <c r="AB23" s="80"/>
      <c r="AC23" s="80"/>
      <c r="AD23" s="80"/>
      <c r="AE23" s="80"/>
      <c r="AF23" s="80"/>
      <c r="AG23" s="80"/>
      <c r="AH23" s="80"/>
    </row>
    <row r="24" spans="1:34" s="1" customFormat="1" ht="14.25" customHeight="1">
      <c r="A24" s="70"/>
      <c r="B24" s="217"/>
      <c r="C24" s="673"/>
      <c r="D24" s="674"/>
      <c r="E24" s="674"/>
      <c r="F24" s="711"/>
      <c r="G24" s="729"/>
      <c r="H24" s="729"/>
      <c r="I24" s="400"/>
      <c r="J24" s="656"/>
      <c r="K24" s="656"/>
      <c r="L24" s="677"/>
      <c r="M24" s="379"/>
      <c r="N24" s="218"/>
      <c r="O24" s="384"/>
      <c r="P24" s="385"/>
      <c r="Q24" s="77"/>
      <c r="R24" s="77"/>
      <c r="S24" s="77"/>
      <c r="T24" s="77"/>
      <c r="U24" s="80"/>
      <c r="V24" s="80"/>
      <c r="W24" s="80"/>
      <c r="X24" s="80"/>
      <c r="Y24" s="80"/>
      <c r="Z24" s="80"/>
      <c r="AA24" s="80"/>
      <c r="AB24" s="80"/>
      <c r="AC24" s="80"/>
      <c r="AD24" s="80"/>
      <c r="AE24" s="80"/>
      <c r="AF24" s="80"/>
      <c r="AG24" s="80"/>
      <c r="AH24" s="80"/>
    </row>
    <row r="25" spans="1:34" s="1" customFormat="1" ht="14.25" customHeight="1">
      <c r="A25" s="70"/>
      <c r="B25" s="217"/>
      <c r="C25" s="380"/>
      <c r="D25" s="381"/>
      <c r="E25" s="381"/>
      <c r="F25" s="382"/>
      <c r="G25" s="382"/>
      <c r="H25" s="382"/>
      <c r="I25" s="382"/>
      <c r="J25" s="382"/>
      <c r="K25" s="382"/>
      <c r="L25" s="382"/>
      <c r="M25" s="383"/>
      <c r="N25" s="218"/>
      <c r="O25" s="384"/>
      <c r="P25" s="385"/>
      <c r="Q25" s="77"/>
      <c r="R25" s="77"/>
      <c r="S25" s="77"/>
      <c r="T25" s="77"/>
      <c r="U25" s="80"/>
      <c r="V25" s="80"/>
      <c r="W25" s="80"/>
      <c r="X25" s="80"/>
      <c r="Y25" s="80"/>
      <c r="Z25" s="80"/>
      <c r="AA25" s="80"/>
      <c r="AB25" s="80"/>
      <c r="AC25" s="80"/>
      <c r="AD25" s="80"/>
      <c r="AE25" s="80"/>
      <c r="AF25" s="80"/>
      <c r="AG25" s="80"/>
      <c r="AH25" s="80"/>
    </row>
    <row r="26" spans="1:34" s="1" customFormat="1" ht="14.25" customHeight="1">
      <c r="A26" s="70"/>
      <c r="B26" s="217"/>
      <c r="C26" s="218"/>
      <c r="D26" s="218"/>
      <c r="E26" s="218"/>
      <c r="F26" s="218"/>
      <c r="G26" s="218"/>
      <c r="H26" s="218"/>
      <c r="I26" s="218"/>
      <c r="J26" s="218"/>
      <c r="K26" s="218"/>
      <c r="L26" s="218"/>
      <c r="M26" s="218"/>
      <c r="N26" s="218"/>
      <c r="O26" s="384"/>
      <c r="P26" s="385"/>
      <c r="Q26" s="77"/>
      <c r="R26" s="77"/>
      <c r="S26" s="77"/>
      <c r="T26" s="77"/>
      <c r="U26" s="80"/>
      <c r="V26" s="80"/>
      <c r="W26" s="80"/>
      <c r="X26" s="80"/>
      <c r="Y26" s="80"/>
      <c r="Z26" s="80"/>
      <c r="AA26" s="80"/>
      <c r="AB26" s="80"/>
      <c r="AC26" s="80"/>
      <c r="AD26" s="80"/>
      <c r="AE26" s="80"/>
      <c r="AF26" s="80"/>
      <c r="AG26" s="80"/>
      <c r="AH26" s="80"/>
    </row>
    <row r="27" spans="1:34" s="1" customFormat="1">
      <c r="A27" s="70"/>
      <c r="B27" s="217"/>
      <c r="C27" s="784" t="s">
        <v>142</v>
      </c>
      <c r="D27" s="785"/>
      <c r="E27" s="785"/>
      <c r="F27" s="785"/>
      <c r="G27" s="785"/>
      <c r="H27" s="785"/>
      <c r="I27" s="785"/>
      <c r="J27" s="785"/>
      <c r="K27" s="785"/>
      <c r="L27" s="785"/>
      <c r="M27" s="786"/>
      <c r="N27" s="218"/>
      <c r="O27" s="384"/>
      <c r="P27" s="385"/>
      <c r="Q27" s="77"/>
      <c r="R27" s="77"/>
      <c r="S27" s="77"/>
      <c r="T27" s="77"/>
      <c r="U27" s="80"/>
      <c r="V27" s="80"/>
      <c r="W27" s="80"/>
      <c r="X27" s="80"/>
      <c r="Y27" s="80"/>
      <c r="Z27" s="80"/>
      <c r="AA27" s="80"/>
      <c r="AB27" s="80"/>
      <c r="AC27" s="80"/>
      <c r="AD27" s="80"/>
      <c r="AE27" s="80"/>
      <c r="AF27" s="80"/>
      <c r="AG27" s="80"/>
      <c r="AH27" s="80"/>
    </row>
    <row r="28" spans="1:34" s="1" customFormat="1">
      <c r="A28" s="70"/>
      <c r="B28" s="217"/>
      <c r="C28" s="378"/>
      <c r="D28" s="377"/>
      <c r="E28" s="377"/>
      <c r="F28" s="787" t="s">
        <v>132</v>
      </c>
      <c r="G28" s="788"/>
      <c r="H28" s="788"/>
      <c r="I28" s="788"/>
      <c r="J28" s="788"/>
      <c r="K28" s="788"/>
      <c r="L28" s="789"/>
      <c r="M28" s="379"/>
      <c r="N28" s="218"/>
      <c r="O28" s="384"/>
      <c r="P28" s="385"/>
      <c r="Q28" s="77"/>
      <c r="R28" s="77"/>
      <c r="S28" s="77"/>
      <c r="T28" s="77"/>
      <c r="U28" s="80"/>
      <c r="V28" s="80"/>
      <c r="W28" s="80"/>
      <c r="X28" s="80"/>
      <c r="Y28" s="80"/>
      <c r="Z28" s="80"/>
      <c r="AA28" s="80"/>
      <c r="AB28" s="80"/>
      <c r="AC28" s="80"/>
      <c r="AD28" s="80"/>
      <c r="AE28" s="80"/>
      <c r="AF28" s="80"/>
      <c r="AG28" s="80"/>
      <c r="AH28" s="80"/>
    </row>
    <row r="29" spans="1:34" s="1" customFormat="1" ht="32.15" customHeight="1">
      <c r="A29" s="70"/>
      <c r="B29" s="217"/>
      <c r="C29" s="670" t="s">
        <v>143</v>
      </c>
      <c r="D29" s="671"/>
      <c r="E29" s="672"/>
      <c r="F29" s="813" t="s">
        <v>134</v>
      </c>
      <c r="G29" s="727" t="s">
        <v>135</v>
      </c>
      <c r="H29" s="727"/>
      <c r="I29" s="376"/>
      <c r="J29" s="717" t="s">
        <v>144</v>
      </c>
      <c r="K29" s="718"/>
      <c r="L29" s="719"/>
      <c r="M29" s="379"/>
      <c r="N29" s="218"/>
      <c r="O29" s="384"/>
      <c r="P29" s="385"/>
      <c r="Q29" s="77"/>
      <c r="R29" s="77"/>
      <c r="S29" s="77"/>
      <c r="T29" s="77"/>
      <c r="U29" s="80"/>
      <c r="V29" s="80"/>
      <c r="W29" s="80"/>
      <c r="X29" s="80"/>
      <c r="Y29" s="80"/>
      <c r="Z29" s="80"/>
      <c r="AA29" s="80"/>
      <c r="AB29" s="80"/>
      <c r="AC29" s="80"/>
      <c r="AD29" s="80"/>
      <c r="AE29" s="80"/>
      <c r="AF29" s="80"/>
      <c r="AG29" s="80"/>
      <c r="AH29" s="80"/>
    </row>
    <row r="30" spans="1:34" s="1" customFormat="1" ht="14.15" customHeight="1">
      <c r="A30" s="70"/>
      <c r="B30" s="217"/>
      <c r="C30" s="673"/>
      <c r="D30" s="674"/>
      <c r="E30" s="675"/>
      <c r="F30" s="810"/>
      <c r="G30" s="726"/>
      <c r="H30" s="726"/>
      <c r="I30" s="70"/>
      <c r="J30" s="221">
        <v>2030</v>
      </c>
      <c r="K30" s="221">
        <v>2040</v>
      </c>
      <c r="L30" s="303">
        <v>2050</v>
      </c>
      <c r="M30" s="379"/>
      <c r="N30" s="218"/>
      <c r="O30" s="384"/>
      <c r="P30" s="385"/>
      <c r="Q30" s="77"/>
      <c r="R30" s="77"/>
      <c r="S30" s="77"/>
      <c r="T30" s="77"/>
      <c r="U30" s="80"/>
      <c r="V30" s="80"/>
      <c r="W30" s="80"/>
      <c r="X30" s="80"/>
      <c r="Y30" s="80"/>
      <c r="Z30" s="80"/>
      <c r="AA30" s="80"/>
      <c r="AB30" s="80"/>
      <c r="AC30" s="80"/>
      <c r="AD30" s="80"/>
      <c r="AE30" s="80"/>
      <c r="AF30" s="80"/>
      <c r="AG30" s="80"/>
      <c r="AH30" s="80"/>
    </row>
    <row r="31" spans="1:34" s="1" customFormat="1" ht="14.25" customHeight="1">
      <c r="A31" s="70"/>
      <c r="B31" s="217"/>
      <c r="C31" s="673"/>
      <c r="D31" s="674"/>
      <c r="E31" s="675"/>
      <c r="F31" s="731" t="s">
        <v>138</v>
      </c>
      <c r="G31" s="728">
        <f>HLOOKUP(Calc!$D$6,'SI1 | 2 ER'!$K$51:$V$54,4,FALSE)+HLOOKUP(Calc!$D$6,'SI1 | 2 CSE'!$K$52:$V$55,4,FALSE)</f>
        <v>3759.1842995951411</v>
      </c>
      <c r="H31" s="728"/>
      <c r="I31" s="399"/>
      <c r="J31" s="655">
        <f>'SI1 | 2 ER'!$X$54+'SI1 | 2 CSE'!$X$55</f>
        <v>23306.942657489879</v>
      </c>
      <c r="K31" s="655">
        <f>'SI1 | 2 ER'!$Y$54+'SI1 | 2 CSE'!$Y$55</f>
        <v>96235.118069635602</v>
      </c>
      <c r="L31" s="712">
        <f>'SI1 | 2 ER'!$Z$54+'SI1 | 2 CSE'!$Z$55</f>
        <v>120293.8975870445</v>
      </c>
      <c r="M31" s="379"/>
      <c r="N31" s="218"/>
      <c r="O31" s="384"/>
      <c r="P31" s="385"/>
      <c r="Q31" s="77"/>
      <c r="R31" s="77"/>
      <c r="S31" s="77"/>
      <c r="T31" s="77"/>
      <c r="U31" s="80"/>
      <c r="V31" s="80"/>
      <c r="W31" s="80"/>
      <c r="X31" s="80"/>
      <c r="Y31" s="80"/>
      <c r="Z31" s="80"/>
      <c r="AA31" s="80"/>
      <c r="AB31" s="80"/>
      <c r="AC31" s="80"/>
      <c r="AD31" s="80"/>
      <c r="AE31" s="80"/>
      <c r="AF31" s="80"/>
      <c r="AG31" s="80"/>
      <c r="AH31" s="80"/>
    </row>
    <row r="32" spans="1:34" s="1" customFormat="1" ht="14.25" customHeight="1">
      <c r="A32" s="70"/>
      <c r="B32" s="217"/>
      <c r="C32" s="673"/>
      <c r="D32" s="674"/>
      <c r="E32" s="675"/>
      <c r="F32" s="732"/>
      <c r="G32" s="729"/>
      <c r="H32" s="729"/>
      <c r="I32" s="400"/>
      <c r="J32" s="656"/>
      <c r="K32" s="656"/>
      <c r="L32" s="713"/>
      <c r="M32" s="379"/>
      <c r="N32" s="218"/>
      <c r="O32" s="384"/>
      <c r="P32" s="385"/>
      <c r="Q32" s="77"/>
      <c r="R32" s="77"/>
      <c r="S32" s="77"/>
      <c r="T32" s="77"/>
      <c r="U32" s="80"/>
      <c r="V32" s="80"/>
      <c r="W32" s="80"/>
      <c r="X32" s="80"/>
      <c r="Y32" s="80"/>
      <c r="Z32" s="80"/>
      <c r="AA32" s="80"/>
      <c r="AB32" s="80"/>
      <c r="AC32" s="80"/>
      <c r="AD32" s="80"/>
      <c r="AE32" s="80"/>
      <c r="AF32" s="80"/>
      <c r="AG32" s="80"/>
      <c r="AH32" s="80"/>
    </row>
    <row r="33" spans="1:34" s="1" customFormat="1" ht="14.25" customHeight="1">
      <c r="A33" s="70"/>
      <c r="B33" s="217"/>
      <c r="C33" s="673"/>
      <c r="D33" s="674"/>
      <c r="E33" s="675"/>
      <c r="F33" s="720" t="s">
        <v>139</v>
      </c>
      <c r="G33" s="721"/>
      <c r="H33" s="721"/>
      <c r="I33" s="721"/>
      <c r="J33" s="721"/>
      <c r="K33" s="721"/>
      <c r="L33" s="722"/>
      <c r="M33" s="379"/>
      <c r="N33" s="218"/>
      <c r="O33" s="384"/>
      <c r="P33" s="385"/>
      <c r="Q33" s="77"/>
      <c r="R33" s="77"/>
      <c r="S33" s="77"/>
      <c r="T33" s="77"/>
      <c r="U33" s="80"/>
      <c r="V33" s="80"/>
      <c r="W33" s="80"/>
      <c r="X33" s="80"/>
      <c r="Y33" s="80"/>
      <c r="Z33" s="80"/>
      <c r="AA33" s="80"/>
      <c r="AB33" s="80"/>
      <c r="AC33" s="80"/>
      <c r="AD33" s="80"/>
      <c r="AE33" s="80"/>
      <c r="AF33" s="80"/>
      <c r="AG33" s="80"/>
      <c r="AH33" s="80"/>
    </row>
    <row r="34" spans="1:34" s="1" customFormat="1" ht="27" customHeight="1">
      <c r="A34" s="70"/>
      <c r="B34" s="217"/>
      <c r="C34" s="673"/>
      <c r="D34" s="674"/>
      <c r="E34" s="675"/>
      <c r="F34" s="809" t="s">
        <v>134</v>
      </c>
      <c r="G34" s="725" t="s">
        <v>145</v>
      </c>
      <c r="H34" s="725"/>
      <c r="I34" s="70"/>
      <c r="J34" s="714" t="s">
        <v>146</v>
      </c>
      <c r="K34" s="715"/>
      <c r="L34" s="716"/>
      <c r="M34" s="379"/>
      <c r="N34" s="218"/>
      <c r="O34" s="384"/>
      <c r="P34" s="385"/>
      <c r="Q34" s="77"/>
      <c r="R34" s="77"/>
      <c r="S34" s="77"/>
      <c r="T34" s="77"/>
      <c r="U34" s="80"/>
      <c r="V34" s="80"/>
      <c r="W34" s="80"/>
      <c r="X34" s="80"/>
      <c r="Y34" s="80"/>
      <c r="Z34" s="80"/>
      <c r="AA34" s="80"/>
      <c r="AB34" s="80"/>
      <c r="AC34" s="80"/>
      <c r="AD34" s="80"/>
      <c r="AE34" s="80"/>
      <c r="AF34" s="80"/>
      <c r="AG34" s="80"/>
      <c r="AH34" s="80"/>
    </row>
    <row r="35" spans="1:34" s="1" customFormat="1" ht="14.25" customHeight="1">
      <c r="A35" s="70"/>
      <c r="B35" s="217"/>
      <c r="C35" s="673"/>
      <c r="D35" s="674"/>
      <c r="E35" s="675"/>
      <c r="F35" s="810"/>
      <c r="G35" s="726"/>
      <c r="H35" s="726"/>
      <c r="I35" s="70"/>
      <c r="J35" s="221">
        <v>2030</v>
      </c>
      <c r="K35" s="221">
        <v>2040</v>
      </c>
      <c r="L35" s="303">
        <v>2050</v>
      </c>
      <c r="M35" s="379"/>
      <c r="N35" s="218"/>
      <c r="O35" s="384"/>
      <c r="P35" s="385"/>
      <c r="Q35" s="77"/>
      <c r="R35" s="77"/>
      <c r="S35" s="77"/>
      <c r="T35" s="77"/>
      <c r="U35" s="80"/>
      <c r="V35" s="80"/>
      <c r="W35" s="80"/>
      <c r="X35" s="80"/>
      <c r="Y35" s="80"/>
      <c r="Z35" s="80"/>
      <c r="AA35" s="80"/>
      <c r="AB35" s="80"/>
      <c r="AC35" s="80"/>
      <c r="AD35" s="80"/>
      <c r="AE35" s="80"/>
      <c r="AF35" s="80"/>
      <c r="AG35" s="80"/>
      <c r="AH35" s="80"/>
    </row>
    <row r="36" spans="1:34" s="1" customFormat="1" ht="14.25" customHeight="1">
      <c r="A36" s="70"/>
      <c r="B36" s="217"/>
      <c r="C36" s="673"/>
      <c r="D36" s="674"/>
      <c r="E36" s="675"/>
      <c r="F36" s="731" t="s">
        <v>138</v>
      </c>
      <c r="G36" s="728">
        <f>HLOOKUP(Calc!$D$6,'SI1 | 2 ER'!$K$63:$V$66,4,FALSE)+HLOOKUP(Calc!$D$6,'SI1 | 2 CSE'!$K$64:$V$67,4,FALSE)</f>
        <v>375.91842995951413</v>
      </c>
      <c r="H36" s="728"/>
      <c r="I36" s="399"/>
      <c r="J36" s="655">
        <f>'SI1 | 2 ER'!$X$66+'SI1 | 2 CSE'!$X$67</f>
        <v>375.91842995951413</v>
      </c>
      <c r="K36" s="655">
        <f>'SI1 | 2 ER'!$Y$66+'SI1 | 2 CSE'!$Y$67</f>
        <v>375.91842995951413</v>
      </c>
      <c r="L36" s="676">
        <f>'SI1 | 2 ER'!$Z$66+'SI1 | 2 CSE'!$Z$67</f>
        <v>375.91842995951413</v>
      </c>
      <c r="M36" s="379"/>
      <c r="N36" s="218"/>
      <c r="O36" s="384"/>
      <c r="P36" s="385"/>
      <c r="Q36" s="77"/>
      <c r="R36" s="77"/>
      <c r="S36" s="77"/>
      <c r="T36" s="77"/>
      <c r="U36" s="80"/>
      <c r="V36" s="80"/>
      <c r="W36" s="80"/>
      <c r="X36" s="80"/>
      <c r="Y36" s="80"/>
      <c r="Z36" s="80"/>
      <c r="AA36" s="80"/>
      <c r="AB36" s="80"/>
      <c r="AC36" s="80"/>
      <c r="AD36" s="80"/>
      <c r="AE36" s="80"/>
      <c r="AF36" s="80"/>
      <c r="AG36" s="80"/>
      <c r="AH36" s="80"/>
    </row>
    <row r="37" spans="1:34" s="1" customFormat="1" ht="14.25" customHeight="1">
      <c r="A37" s="70"/>
      <c r="B37" s="217"/>
      <c r="C37" s="673"/>
      <c r="D37" s="674"/>
      <c r="E37" s="675"/>
      <c r="F37" s="732"/>
      <c r="G37" s="729"/>
      <c r="H37" s="729"/>
      <c r="I37" s="400"/>
      <c r="J37" s="656"/>
      <c r="K37" s="656"/>
      <c r="L37" s="677"/>
      <c r="M37" s="379"/>
      <c r="N37" s="218"/>
      <c r="O37" s="384"/>
      <c r="P37" s="385"/>
      <c r="Q37" s="77"/>
      <c r="R37" s="77"/>
      <c r="S37" s="77"/>
      <c r="T37" s="77"/>
      <c r="U37" s="80"/>
      <c r="V37" s="80"/>
      <c r="W37" s="80"/>
      <c r="X37" s="80"/>
      <c r="Y37" s="80"/>
      <c r="Z37" s="80"/>
      <c r="AA37" s="80"/>
      <c r="AB37" s="80"/>
      <c r="AC37" s="80"/>
      <c r="AD37" s="80"/>
      <c r="AE37" s="80"/>
      <c r="AF37" s="80"/>
      <c r="AG37" s="80"/>
      <c r="AH37" s="80"/>
    </row>
    <row r="38" spans="1:34" s="1" customFormat="1">
      <c r="A38" s="70"/>
      <c r="B38" s="217"/>
      <c r="C38" s="380"/>
      <c r="D38" s="381"/>
      <c r="E38" s="381"/>
      <c r="F38" s="382"/>
      <c r="G38" s="382"/>
      <c r="H38" s="382"/>
      <c r="I38" s="382"/>
      <c r="J38" s="382"/>
      <c r="K38" s="382"/>
      <c r="L38" s="382"/>
      <c r="M38" s="383"/>
      <c r="N38" s="218"/>
      <c r="O38" s="218"/>
      <c r="P38" s="219"/>
      <c r="Q38" s="77"/>
      <c r="R38" s="77"/>
      <c r="S38" s="77"/>
      <c r="T38" s="77"/>
      <c r="U38" s="80"/>
      <c r="V38" s="733"/>
      <c r="W38" s="733"/>
      <c r="X38" s="733"/>
      <c r="Y38" s="733"/>
      <c r="Z38" s="733"/>
      <c r="AA38" s="733"/>
      <c r="AB38" s="733"/>
      <c r="AC38" s="733"/>
      <c r="AD38" s="733"/>
      <c r="AE38" s="733"/>
      <c r="AF38" s="80"/>
      <c r="AG38" s="80"/>
      <c r="AH38" s="80"/>
    </row>
    <row r="39" spans="1:34" s="1" customFormat="1">
      <c r="A39" s="70"/>
      <c r="B39" s="217"/>
      <c r="C39" s="218"/>
      <c r="D39" s="218"/>
      <c r="E39" s="218"/>
      <c r="F39" s="218"/>
      <c r="G39" s="218"/>
      <c r="H39" s="218"/>
      <c r="I39" s="218"/>
      <c r="J39" s="218"/>
      <c r="K39" s="218"/>
      <c r="L39" s="218"/>
      <c r="M39" s="218"/>
      <c r="N39" s="218"/>
      <c r="O39" s="218"/>
      <c r="P39" s="219"/>
      <c r="Q39" s="77"/>
      <c r="R39" s="77"/>
      <c r="S39" s="77"/>
      <c r="T39" s="77"/>
      <c r="U39" s="80"/>
      <c r="V39" s="733"/>
      <c r="W39" s="733"/>
      <c r="X39" s="733"/>
      <c r="Y39" s="733"/>
      <c r="Z39" s="733"/>
      <c r="AA39" s="733"/>
      <c r="AB39" s="733"/>
      <c r="AC39" s="733"/>
      <c r="AD39" s="733"/>
      <c r="AE39" s="733"/>
      <c r="AF39" s="80"/>
      <c r="AG39" s="80"/>
      <c r="AH39" s="80"/>
    </row>
    <row r="40" spans="1:34" s="1" customFormat="1" ht="15" customHeight="1">
      <c r="A40" s="70"/>
      <c r="B40" s="217"/>
      <c r="C40" s="691" t="s">
        <v>147</v>
      </c>
      <c r="D40" s="691"/>
      <c r="E40" s="692"/>
      <c r="F40" s="678" t="s">
        <v>148</v>
      </c>
      <c r="G40" s="679"/>
      <c r="H40" s="679"/>
      <c r="I40" s="679"/>
      <c r="J40" s="688" t="s">
        <v>149</v>
      </c>
      <c r="K40" s="688"/>
      <c r="L40" s="688"/>
      <c r="M40" s="688"/>
      <c r="N40" s="218"/>
      <c r="O40" s="218"/>
      <c r="P40" s="219"/>
      <c r="Q40" s="77"/>
      <c r="R40" s="77"/>
      <c r="S40" s="77"/>
      <c r="T40" s="77"/>
      <c r="U40" s="80"/>
      <c r="V40" s="80"/>
      <c r="W40" s="80"/>
      <c r="X40" s="80"/>
      <c r="Y40" s="80"/>
      <c r="Z40" s="80"/>
      <c r="AA40" s="80"/>
      <c r="AB40" s="80"/>
      <c r="AC40" s="80"/>
      <c r="AD40" s="80"/>
      <c r="AE40" s="80"/>
      <c r="AF40" s="80"/>
      <c r="AG40" s="80"/>
      <c r="AH40" s="80"/>
    </row>
    <row r="41" spans="1:34" s="1" customFormat="1" ht="15" customHeight="1">
      <c r="A41" s="70"/>
      <c r="B41" s="217"/>
      <c r="C41" s="657" t="s">
        <v>150</v>
      </c>
      <c r="D41" s="658"/>
      <c r="E41" s="659"/>
      <c r="F41" s="680"/>
      <c r="G41" s="681"/>
      <c r="H41" s="681"/>
      <c r="I41" s="681"/>
      <c r="J41" s="688"/>
      <c r="K41" s="688"/>
      <c r="L41" s="688"/>
      <c r="M41" s="688"/>
      <c r="N41" s="218"/>
      <c r="O41" s="218"/>
      <c r="P41" s="219"/>
      <c r="Q41" s="77"/>
      <c r="R41" s="77"/>
      <c r="S41" s="77"/>
      <c r="T41" s="77"/>
      <c r="U41" s="80"/>
      <c r="V41" s="80"/>
      <c r="W41" s="80"/>
      <c r="X41" s="80"/>
      <c r="Y41" s="80"/>
      <c r="Z41" s="80"/>
      <c r="AA41" s="80"/>
      <c r="AB41" s="80"/>
      <c r="AC41" s="80"/>
      <c r="AD41" s="80"/>
      <c r="AE41" s="80"/>
      <c r="AF41" s="80"/>
      <c r="AG41" s="80"/>
      <c r="AH41" s="80"/>
    </row>
    <row r="42" spans="1:34" s="1" customFormat="1" ht="14.25" customHeight="1">
      <c r="A42" s="70"/>
      <c r="B42" s="217"/>
      <c r="C42" s="660"/>
      <c r="D42" s="661"/>
      <c r="E42" s="662"/>
      <c r="F42" s="682"/>
      <c r="G42" s="683"/>
      <c r="H42" s="683"/>
      <c r="I42" s="683"/>
      <c r="J42" s="688"/>
      <c r="K42" s="688"/>
      <c r="L42" s="688"/>
      <c r="M42" s="688"/>
      <c r="N42" s="218"/>
      <c r="O42" s="218"/>
      <c r="P42" s="219"/>
      <c r="Q42" s="77"/>
      <c r="R42" s="77"/>
      <c r="S42" s="77"/>
      <c r="T42" s="77"/>
      <c r="U42" s="80"/>
      <c r="V42" s="80"/>
      <c r="W42" s="80"/>
      <c r="X42" s="80"/>
      <c r="Y42" s="80"/>
      <c r="Z42" s="80"/>
      <c r="AA42" s="80"/>
      <c r="AB42" s="80"/>
      <c r="AC42" s="80"/>
      <c r="AD42" s="80"/>
      <c r="AE42" s="80"/>
      <c r="AF42" s="80"/>
      <c r="AG42" s="80"/>
      <c r="AH42" s="80"/>
    </row>
    <row r="43" spans="1:34" s="1" customFormat="1" ht="14.25" customHeight="1">
      <c r="A43" s="70"/>
      <c r="B43" s="217"/>
      <c r="C43" s="660"/>
      <c r="D43" s="661"/>
      <c r="E43" s="662"/>
      <c r="F43" s="684" t="str">
        <f>$L$76</f>
        <v>No</v>
      </c>
      <c r="G43" s="685"/>
      <c r="H43" s="685"/>
      <c r="I43" s="685"/>
      <c r="J43" s="689" t="str">
        <f>'SI1 | 3'!$D$63</f>
        <v>-</v>
      </c>
      <c r="K43" s="689"/>
      <c r="L43" s="689"/>
      <c r="M43" s="689"/>
      <c r="N43" s="218"/>
      <c r="O43" s="218"/>
      <c r="P43" s="219"/>
      <c r="Q43" s="77"/>
      <c r="R43" s="77"/>
      <c r="S43" s="77"/>
      <c r="T43" s="77"/>
      <c r="U43" s="80"/>
      <c r="V43" s="80"/>
      <c r="W43" s="80"/>
      <c r="X43" s="80"/>
      <c r="Y43" s="80"/>
      <c r="Z43" s="80"/>
      <c r="AA43" s="80"/>
      <c r="AB43" s="80"/>
      <c r="AC43" s="80"/>
      <c r="AD43" s="80"/>
      <c r="AE43" s="80"/>
      <c r="AF43" s="80"/>
      <c r="AG43" s="80"/>
      <c r="AH43" s="80"/>
    </row>
    <row r="44" spans="1:34" s="1" customFormat="1" ht="14.25" customHeight="1">
      <c r="A44" s="70"/>
      <c r="B44" s="217"/>
      <c r="C44" s="663"/>
      <c r="D44" s="664"/>
      <c r="E44" s="665"/>
      <c r="F44" s="686"/>
      <c r="G44" s="687"/>
      <c r="H44" s="687"/>
      <c r="I44" s="687"/>
      <c r="J44" s="689"/>
      <c r="K44" s="689"/>
      <c r="L44" s="689"/>
      <c r="M44" s="689"/>
      <c r="N44" s="218"/>
      <c r="O44" s="218"/>
      <c r="P44" s="219"/>
      <c r="Q44" s="77"/>
      <c r="R44" s="77"/>
      <c r="S44" s="77"/>
      <c r="T44" s="77"/>
      <c r="U44" s="80"/>
      <c r="V44" s="80"/>
      <c r="W44" s="80"/>
      <c r="X44" s="80"/>
      <c r="Y44" s="80"/>
      <c r="Z44" s="80"/>
      <c r="AA44" s="80"/>
      <c r="AB44" s="80"/>
      <c r="AC44" s="80"/>
      <c r="AD44" s="80"/>
      <c r="AE44" s="80"/>
      <c r="AF44" s="80"/>
      <c r="AG44" s="80"/>
      <c r="AH44" s="80"/>
    </row>
    <row r="45" spans="1:34" s="1" customFormat="1" ht="14.25" customHeight="1">
      <c r="A45" s="70"/>
      <c r="B45" s="217"/>
      <c r="C45" s="218"/>
      <c r="D45" s="218"/>
      <c r="E45" s="218"/>
      <c r="F45" s="218"/>
      <c r="G45" s="218"/>
      <c r="H45" s="218"/>
      <c r="I45" s="218"/>
      <c r="J45" s="218"/>
      <c r="K45" s="218"/>
      <c r="L45" s="218"/>
      <c r="M45" s="218"/>
      <c r="N45" s="218"/>
      <c r="O45" s="218"/>
      <c r="P45" s="219"/>
      <c r="Q45" s="77"/>
      <c r="R45" s="77"/>
      <c r="S45" s="77"/>
      <c r="T45" s="77"/>
      <c r="U45" s="80"/>
      <c r="V45" s="80"/>
      <c r="W45" s="80"/>
      <c r="X45" s="80"/>
      <c r="Y45" s="80"/>
      <c r="Z45" s="80"/>
      <c r="AA45" s="80"/>
      <c r="AB45" s="80"/>
      <c r="AC45" s="80"/>
      <c r="AD45" s="80"/>
      <c r="AE45" s="80"/>
      <c r="AF45" s="80"/>
      <c r="AG45" s="80"/>
      <c r="AH45" s="80"/>
    </row>
    <row r="46" spans="1:34" s="1" customFormat="1">
      <c r="A46" s="70"/>
      <c r="B46" s="217"/>
      <c r="C46" s="301" t="s">
        <v>151</v>
      </c>
      <c r="D46" s="218"/>
      <c r="E46" s="218"/>
      <c r="F46" s="218"/>
      <c r="G46" s="218"/>
      <c r="H46" s="218"/>
      <c r="I46" s="218"/>
      <c r="J46" s="218"/>
      <c r="K46" s="218"/>
      <c r="L46" s="218"/>
      <c r="M46" s="218"/>
      <c r="N46" s="218"/>
      <c r="O46" s="218"/>
      <c r="P46" s="219"/>
      <c r="Q46" s="77"/>
      <c r="R46" s="77"/>
      <c r="S46" s="77"/>
      <c r="T46" s="77"/>
      <c r="U46" s="80"/>
      <c r="V46" s="80"/>
      <c r="W46" s="80"/>
      <c r="X46" s="80"/>
      <c r="Y46" s="80"/>
      <c r="Z46" s="80"/>
      <c r="AA46" s="80"/>
      <c r="AB46" s="80"/>
      <c r="AC46" s="80"/>
      <c r="AD46" s="80"/>
      <c r="AE46" s="80"/>
      <c r="AF46" s="80"/>
      <c r="AG46" s="80"/>
      <c r="AH46" s="80"/>
    </row>
    <row r="47" spans="1:34" s="1" customFormat="1">
      <c r="A47" s="70"/>
      <c r="B47" s="217"/>
      <c r="C47" s="302" t="s">
        <v>152</v>
      </c>
      <c r="D47" s="218"/>
      <c r="E47" s="218"/>
      <c r="F47" s="218"/>
      <c r="G47" s="218"/>
      <c r="H47" s="218"/>
      <c r="I47" s="218"/>
      <c r="J47" s="218"/>
      <c r="K47" s="218"/>
      <c r="L47" s="218"/>
      <c r="M47" s="218"/>
      <c r="N47" s="218"/>
      <c r="O47" s="218"/>
      <c r="P47" s="219"/>
      <c r="Q47" s="77"/>
      <c r="R47" s="77"/>
      <c r="S47" s="77"/>
      <c r="T47" s="77"/>
      <c r="U47" s="80"/>
      <c r="V47" s="80"/>
      <c r="W47" s="80"/>
      <c r="X47" s="80"/>
      <c r="Y47" s="80"/>
      <c r="Z47" s="80"/>
      <c r="AA47" s="80"/>
      <c r="AB47" s="80"/>
      <c r="AC47" s="80"/>
      <c r="AD47" s="80"/>
      <c r="AE47" s="80"/>
      <c r="AF47" s="80"/>
      <c r="AG47" s="80"/>
      <c r="AH47" s="80"/>
    </row>
    <row r="48" spans="1:34" s="1" customFormat="1">
      <c r="A48" s="70"/>
      <c r="B48" s="222"/>
      <c r="C48" s="223"/>
      <c r="D48" s="223"/>
      <c r="E48" s="223"/>
      <c r="F48" s="223"/>
      <c r="G48" s="223"/>
      <c r="H48" s="223"/>
      <c r="I48" s="223"/>
      <c r="J48" s="223"/>
      <c r="K48" s="223"/>
      <c r="L48" s="223"/>
      <c r="M48" s="223"/>
      <c r="N48" s="223"/>
      <c r="O48" s="223"/>
      <c r="P48" s="224"/>
      <c r="Q48" s="77"/>
      <c r="R48" s="77"/>
      <c r="S48" s="77"/>
      <c r="T48" s="77"/>
      <c r="U48" s="80"/>
      <c r="V48" s="80"/>
      <c r="W48" s="80"/>
      <c r="X48" s="80"/>
      <c r="Y48" s="80"/>
      <c r="Z48" s="80"/>
      <c r="AA48" s="80"/>
      <c r="AB48" s="80"/>
      <c r="AC48" s="80"/>
      <c r="AD48" s="80"/>
      <c r="AE48" s="80"/>
      <c r="AF48" s="80"/>
      <c r="AG48" s="80"/>
      <c r="AH48" s="80"/>
    </row>
    <row r="49" spans="1:34" s="1" customFormat="1">
      <c r="A49" s="70"/>
      <c r="B49" s="70"/>
      <c r="C49" s="70"/>
      <c r="D49" s="70"/>
      <c r="E49" s="70"/>
      <c r="F49" s="70"/>
      <c r="G49" s="70"/>
      <c r="H49" s="70"/>
      <c r="I49" s="70"/>
      <c r="J49" s="70"/>
      <c r="K49" s="70"/>
      <c r="L49" s="70"/>
      <c r="M49" s="70"/>
      <c r="N49" s="70"/>
      <c r="O49" s="70"/>
      <c r="P49" s="70"/>
      <c r="Q49" s="77"/>
      <c r="R49" s="77"/>
      <c r="S49" s="77"/>
      <c r="T49" s="77"/>
      <c r="U49" s="80"/>
      <c r="V49" s="80"/>
      <c r="W49" s="80"/>
      <c r="X49" s="80"/>
      <c r="Y49" s="80"/>
      <c r="Z49" s="80"/>
      <c r="AA49" s="80"/>
      <c r="AB49" s="80"/>
      <c r="AC49" s="80"/>
      <c r="AD49" s="80"/>
      <c r="AE49" s="80"/>
      <c r="AF49" s="80"/>
      <c r="AG49" s="80"/>
      <c r="AH49" s="80"/>
    </row>
    <row r="50" spans="1:34" s="1" customFormat="1">
      <c r="A50" s="70"/>
      <c r="B50" s="70"/>
      <c r="C50" s="70"/>
      <c r="D50" s="70"/>
      <c r="E50" s="70"/>
      <c r="F50" s="70"/>
      <c r="G50" s="70"/>
      <c r="H50" s="70"/>
      <c r="I50" s="70"/>
      <c r="J50" s="70"/>
      <c r="K50" s="70"/>
      <c r="L50" s="70"/>
      <c r="M50" s="70"/>
      <c r="N50" s="70"/>
      <c r="O50" s="70"/>
      <c r="P50" s="70"/>
      <c r="Q50" s="77"/>
      <c r="R50" s="77"/>
      <c r="S50" s="77"/>
      <c r="T50" s="77"/>
      <c r="U50" s="80"/>
      <c r="V50" s="80"/>
      <c r="W50" s="80"/>
      <c r="X50" s="80"/>
      <c r="Y50" s="80"/>
      <c r="Z50" s="80"/>
      <c r="AA50" s="80"/>
      <c r="AB50" s="80"/>
      <c r="AC50" s="80"/>
      <c r="AD50" s="80"/>
      <c r="AE50" s="80"/>
      <c r="AF50" s="80"/>
      <c r="AG50" s="80"/>
      <c r="AH50" s="80"/>
    </row>
    <row r="51" spans="1:34" s="1" customFormat="1">
      <c r="A51" s="70"/>
      <c r="B51" s="70"/>
      <c r="C51" s="70"/>
      <c r="D51" s="70"/>
      <c r="E51" s="70"/>
      <c r="F51" s="70"/>
      <c r="G51" s="70"/>
      <c r="H51" s="70"/>
      <c r="I51" s="70"/>
      <c r="J51" s="70"/>
      <c r="K51" s="70"/>
      <c r="L51" s="70"/>
      <c r="M51" s="70"/>
      <c r="N51" s="70"/>
      <c r="O51" s="70"/>
      <c r="P51" s="70"/>
      <c r="Q51" s="77"/>
      <c r="R51" s="77"/>
      <c r="S51" s="77"/>
      <c r="T51" s="77"/>
      <c r="U51" s="80"/>
      <c r="V51" s="80"/>
      <c r="W51" s="80"/>
      <c r="X51" s="80"/>
      <c r="Y51" s="80"/>
      <c r="Z51" s="80"/>
      <c r="AA51" s="80"/>
      <c r="AB51" s="80"/>
      <c r="AC51" s="80"/>
      <c r="AD51" s="80"/>
      <c r="AE51" s="80"/>
      <c r="AF51" s="80"/>
      <c r="AG51" s="80"/>
      <c r="AH51" s="80"/>
    </row>
    <row r="52" spans="1:34" s="1" customFormat="1">
      <c r="A52" s="70"/>
      <c r="B52" s="48" t="s">
        <v>153</v>
      </c>
      <c r="C52" s="213"/>
      <c r="D52" s="213"/>
      <c r="E52" s="213"/>
      <c r="F52" s="213"/>
      <c r="G52" s="213"/>
      <c r="H52" s="213"/>
      <c r="I52" s="213"/>
      <c r="J52" s="213"/>
      <c r="K52" s="213"/>
      <c r="L52" s="213"/>
      <c r="M52" s="213"/>
      <c r="N52" s="213"/>
      <c r="O52" s="213"/>
      <c r="P52" s="213"/>
      <c r="Q52" s="77"/>
      <c r="R52" s="77"/>
      <c r="S52" s="77"/>
      <c r="T52" s="77"/>
      <c r="U52" s="80"/>
      <c r="V52" s="80"/>
      <c r="W52" s="80"/>
      <c r="X52" s="80"/>
      <c r="Y52" s="80"/>
      <c r="Z52" s="80"/>
      <c r="AA52" s="80"/>
      <c r="AB52" s="80"/>
      <c r="AC52" s="80"/>
      <c r="AD52" s="80"/>
      <c r="AE52" s="80"/>
      <c r="AF52" s="80"/>
      <c r="AG52" s="80"/>
      <c r="AH52" s="80"/>
    </row>
    <row r="53" spans="1:34" s="1" customFormat="1">
      <c r="A53" s="70"/>
      <c r="B53" s="70"/>
      <c r="C53" s="70"/>
      <c r="D53" s="70"/>
      <c r="E53" s="70"/>
      <c r="F53" s="70"/>
      <c r="G53" s="70"/>
      <c r="H53" s="70"/>
      <c r="I53" s="70"/>
      <c r="J53" s="70"/>
      <c r="K53" s="70"/>
      <c r="L53" s="70"/>
      <c r="M53" s="70"/>
      <c r="N53" s="70"/>
      <c r="O53" s="70"/>
      <c r="P53" s="70"/>
      <c r="Q53" s="77"/>
      <c r="R53" s="77"/>
      <c r="S53" s="77"/>
      <c r="T53" s="77"/>
      <c r="U53" s="80"/>
      <c r="V53" s="80"/>
      <c r="W53" s="80"/>
      <c r="X53" s="80"/>
      <c r="Y53" s="80"/>
      <c r="Z53" s="80"/>
      <c r="AA53" s="80"/>
      <c r="AB53" s="80"/>
      <c r="AC53" s="80"/>
      <c r="AD53" s="80"/>
      <c r="AE53" s="80"/>
      <c r="AF53" s="80"/>
      <c r="AG53" s="80"/>
      <c r="AH53" s="80"/>
    </row>
    <row r="54" spans="1:34" s="1" customFormat="1" ht="15" customHeight="1">
      <c r="A54" s="70"/>
      <c r="B54" s="70" t="s">
        <v>154</v>
      </c>
      <c r="C54" s="70"/>
      <c r="D54" s="70"/>
      <c r="E54" s="70"/>
      <c r="F54" s="70"/>
      <c r="G54" s="70"/>
      <c r="H54" s="70"/>
      <c r="I54" s="18"/>
      <c r="J54" s="15"/>
      <c r="K54" s="15"/>
      <c r="L54" s="15"/>
      <c r="M54" s="15"/>
      <c r="N54" s="56"/>
      <c r="O54" s="667" t="s">
        <v>155</v>
      </c>
      <c r="P54" s="667"/>
      <c r="Q54" s="77"/>
      <c r="R54" s="77"/>
      <c r="S54" s="77"/>
      <c r="T54" s="77"/>
      <c r="U54" s="80"/>
      <c r="V54" s="80"/>
      <c r="W54" s="80"/>
      <c r="X54" s="80"/>
      <c r="Y54" s="80"/>
      <c r="Z54" s="80"/>
      <c r="AA54" s="80"/>
      <c r="AB54" s="80"/>
      <c r="AC54" s="80"/>
      <c r="AD54" s="80"/>
      <c r="AE54" s="80"/>
      <c r="AF54" s="80"/>
      <c r="AG54" s="80"/>
      <c r="AH54" s="80"/>
    </row>
    <row r="55" spans="1:34" s="1" customFormat="1" ht="14.25" customHeight="1">
      <c r="A55" s="70"/>
      <c r="B55" s="70"/>
      <c r="C55" s="70"/>
      <c r="D55" s="70"/>
      <c r="E55" s="70"/>
      <c r="F55" s="70"/>
      <c r="G55" s="70"/>
      <c r="H55" s="70"/>
      <c r="I55" s="70"/>
      <c r="J55" s="70"/>
      <c r="K55" s="70"/>
      <c r="L55" s="70"/>
      <c r="M55" s="70"/>
      <c r="N55" s="56"/>
      <c r="O55" s="667"/>
      <c r="P55" s="667"/>
      <c r="Q55" s="77"/>
      <c r="R55" s="77"/>
      <c r="S55" s="77"/>
      <c r="T55" s="77"/>
      <c r="U55" s="80"/>
      <c r="V55" s="80"/>
      <c r="W55" s="80"/>
      <c r="X55" s="80"/>
      <c r="Y55" s="80"/>
      <c r="Z55" s="80"/>
      <c r="AA55" s="80"/>
      <c r="AB55" s="80"/>
      <c r="AC55" s="80"/>
      <c r="AD55" s="80"/>
      <c r="AE55" s="80"/>
      <c r="AF55" s="80"/>
      <c r="AG55" s="80"/>
      <c r="AH55" s="80"/>
    </row>
    <row r="56" spans="1:34" s="1" customFormat="1" ht="14.25" customHeight="1">
      <c r="A56" s="70"/>
      <c r="B56" s="70"/>
      <c r="C56" s="70"/>
      <c r="D56" s="70"/>
      <c r="E56" s="70"/>
      <c r="F56" s="70"/>
      <c r="G56" s="70"/>
      <c r="H56" s="70"/>
      <c r="I56" s="70"/>
      <c r="J56" s="70"/>
      <c r="K56" s="70"/>
      <c r="L56" s="70"/>
      <c r="M56" s="70"/>
      <c r="N56" s="56"/>
      <c r="O56" s="667"/>
      <c r="P56" s="667"/>
      <c r="Q56" s="77"/>
      <c r="R56" s="147"/>
      <c r="S56" s="147"/>
      <c r="T56" s="77"/>
      <c r="U56" s="80"/>
      <c r="V56" s="80"/>
      <c r="W56" s="80"/>
      <c r="X56" s="80"/>
      <c r="Y56" s="80"/>
      <c r="Z56" s="80"/>
      <c r="AA56" s="80"/>
      <c r="AB56" s="80"/>
      <c r="AC56" s="80"/>
      <c r="AD56" s="80"/>
      <c r="AE56" s="80"/>
      <c r="AF56" s="80"/>
      <c r="AG56" s="80"/>
      <c r="AH56" s="80"/>
    </row>
    <row r="57" spans="1:34" s="1" customFormat="1" ht="14.25" customHeight="1">
      <c r="A57" s="70"/>
      <c r="B57" s="702" t="s">
        <v>156</v>
      </c>
      <c r="C57" s="703"/>
      <c r="D57" s="703"/>
      <c r="E57" s="624" t="s">
        <v>157</v>
      </c>
      <c r="F57" s="624"/>
      <c r="G57" s="624"/>
      <c r="H57" s="624"/>
      <c r="I57" s="624"/>
      <c r="J57" s="624"/>
      <c r="K57" s="625"/>
      <c r="L57" s="800" t="s">
        <v>120</v>
      </c>
      <c r="M57" s="70"/>
      <c r="N57" s="56"/>
      <c r="O57" s="56"/>
      <c r="P57" s="56"/>
      <c r="Q57" s="77"/>
      <c r="R57" s="77"/>
      <c r="S57" s="147"/>
      <c r="T57" s="77"/>
      <c r="U57" s="80"/>
      <c r="V57" s="80"/>
      <c r="W57" s="80"/>
      <c r="X57" s="80"/>
      <c r="Y57" s="80"/>
      <c r="Z57" s="80"/>
      <c r="AA57" s="80"/>
      <c r="AB57" s="80"/>
      <c r="AC57" s="80"/>
      <c r="AD57" s="80"/>
      <c r="AE57" s="80"/>
      <c r="AF57" s="80"/>
      <c r="AG57" s="80"/>
      <c r="AH57" s="80"/>
    </row>
    <row r="58" spans="1:34" s="1" customFormat="1" ht="14.25" customHeight="1">
      <c r="A58" s="70"/>
      <c r="B58" s="704"/>
      <c r="C58" s="705"/>
      <c r="D58" s="705"/>
      <c r="E58" s="708"/>
      <c r="F58" s="708"/>
      <c r="G58" s="708"/>
      <c r="H58" s="708"/>
      <c r="I58" s="708"/>
      <c r="J58" s="708"/>
      <c r="K58" s="709"/>
      <c r="L58" s="801"/>
      <c r="M58" s="50"/>
      <c r="N58" s="518"/>
      <c r="O58" s="518"/>
      <c r="P58" s="518"/>
      <c r="Q58" s="77"/>
      <c r="R58" s="77"/>
      <c r="S58" s="147"/>
      <c r="T58" s="77"/>
      <c r="U58" s="80"/>
      <c r="V58" s="80"/>
      <c r="W58" s="80"/>
      <c r="X58" s="80"/>
      <c r="Y58" s="80"/>
      <c r="Z58" s="80"/>
      <c r="AA58" s="80"/>
      <c r="AB58" s="80"/>
      <c r="AC58" s="80"/>
      <c r="AD58" s="80"/>
      <c r="AE58" s="80"/>
      <c r="AF58" s="80"/>
      <c r="AG58" s="80"/>
      <c r="AH58" s="80"/>
    </row>
    <row r="59" spans="1:34" s="1" customFormat="1" ht="14.25" customHeight="1">
      <c r="A59" s="70"/>
      <c r="B59" s="706"/>
      <c r="C59" s="707"/>
      <c r="D59" s="707"/>
      <c r="E59" s="627"/>
      <c r="F59" s="627"/>
      <c r="G59" s="627"/>
      <c r="H59" s="627"/>
      <c r="I59" s="627"/>
      <c r="J59" s="627"/>
      <c r="K59" s="628"/>
      <c r="L59" s="802"/>
      <c r="M59" s="50"/>
      <c r="N59" s="518"/>
      <c r="O59" s="518"/>
      <c r="P59" s="518"/>
      <c r="Q59" s="77"/>
      <c r="R59" s="77"/>
      <c r="S59" s="147"/>
      <c r="T59" s="77"/>
      <c r="U59" s="80"/>
      <c r="V59" s="80"/>
      <c r="W59" s="80"/>
      <c r="X59" s="80"/>
      <c r="Y59" s="80"/>
      <c r="Z59" s="80"/>
      <c r="AA59" s="80"/>
      <c r="AB59" s="80"/>
      <c r="AC59" s="80"/>
      <c r="AD59" s="80"/>
      <c r="AE59" s="80"/>
      <c r="AF59" s="80"/>
      <c r="AG59" s="80"/>
      <c r="AH59" s="80"/>
    </row>
    <row r="60" spans="1:34" s="1" customFormat="1" ht="14.25" customHeight="1">
      <c r="A60" s="70"/>
      <c r="B60" s="807" t="s">
        <v>158</v>
      </c>
      <c r="C60" s="807"/>
      <c r="D60" s="808"/>
      <c r="E60" s="693" t="s">
        <v>1488</v>
      </c>
      <c r="F60" s="694"/>
      <c r="G60" s="694"/>
      <c r="H60" s="694"/>
      <c r="I60" s="694"/>
      <c r="J60" s="694"/>
      <c r="K60" s="694"/>
      <c r="L60" s="695"/>
      <c r="M60" s="50"/>
      <c r="N60" s="518"/>
      <c r="O60" s="518"/>
      <c r="P60" s="518"/>
      <c r="Q60" s="77"/>
      <c r="R60" s="77"/>
      <c r="S60" s="147"/>
      <c r="T60" s="77"/>
      <c r="U60" s="80"/>
      <c r="V60" s="80"/>
      <c r="W60" s="80"/>
      <c r="X60" s="80"/>
      <c r="Y60" s="80"/>
      <c r="Z60" s="80"/>
      <c r="AA60" s="80"/>
      <c r="AB60" s="80"/>
      <c r="AC60" s="80"/>
      <c r="AD60" s="80"/>
      <c r="AE60" s="80"/>
      <c r="AF60" s="80"/>
      <c r="AG60" s="80"/>
      <c r="AH60" s="80"/>
    </row>
    <row r="61" spans="1:34" s="1" customFormat="1" ht="14.25" customHeight="1">
      <c r="A61" s="70"/>
      <c r="B61" s="16"/>
      <c r="C61" s="16"/>
      <c r="D61" s="16"/>
      <c r="E61" s="696"/>
      <c r="F61" s="697"/>
      <c r="G61" s="697"/>
      <c r="H61" s="697"/>
      <c r="I61" s="697"/>
      <c r="J61" s="697"/>
      <c r="K61" s="697"/>
      <c r="L61" s="698"/>
      <c r="M61" s="50"/>
      <c r="N61" s="50"/>
      <c r="O61" s="790"/>
      <c r="P61" s="790"/>
      <c r="Q61" s="77"/>
      <c r="R61" s="77"/>
      <c r="S61" s="77"/>
      <c r="T61" s="77"/>
      <c r="U61" s="80"/>
      <c r="V61" s="80"/>
      <c r="W61" s="80"/>
      <c r="X61" s="80"/>
      <c r="Y61" s="80"/>
      <c r="Z61" s="80"/>
      <c r="AA61" s="80"/>
      <c r="AB61" s="80"/>
      <c r="AC61" s="80"/>
      <c r="AD61" s="80"/>
      <c r="AE61" s="80"/>
      <c r="AF61" s="80"/>
      <c r="AG61" s="80"/>
      <c r="AH61" s="80"/>
    </row>
    <row r="62" spans="1:34" s="1" customFormat="1" ht="14.25" customHeight="1">
      <c r="A62" s="70"/>
      <c r="B62" s="16"/>
      <c r="C62" s="16"/>
      <c r="D62" s="16"/>
      <c r="E62" s="696"/>
      <c r="F62" s="697"/>
      <c r="G62" s="697"/>
      <c r="H62" s="697"/>
      <c r="I62" s="697"/>
      <c r="J62" s="697"/>
      <c r="K62" s="697"/>
      <c r="L62" s="698"/>
      <c r="M62" s="50"/>
      <c r="N62" s="50"/>
      <c r="O62" s="790"/>
      <c r="P62" s="790"/>
      <c r="Q62" s="77"/>
      <c r="R62" s="77"/>
      <c r="S62" s="77"/>
      <c r="T62" s="77"/>
      <c r="U62" s="80"/>
      <c r="V62" s="80"/>
      <c r="W62" s="80"/>
      <c r="X62" s="80"/>
      <c r="Y62" s="80"/>
      <c r="Z62" s="80"/>
      <c r="AA62" s="80"/>
      <c r="AB62" s="80"/>
      <c r="AC62" s="80"/>
      <c r="AD62" s="80"/>
      <c r="AE62" s="80"/>
      <c r="AF62" s="80"/>
      <c r="AG62" s="80"/>
      <c r="AH62" s="80"/>
    </row>
    <row r="63" spans="1:34" s="1" customFormat="1" ht="14.25" customHeight="1">
      <c r="A63" s="70"/>
      <c r="B63" s="16"/>
      <c r="C63" s="16"/>
      <c r="D63" s="16"/>
      <c r="E63" s="699"/>
      <c r="F63" s="700"/>
      <c r="G63" s="700"/>
      <c r="H63" s="700"/>
      <c r="I63" s="700"/>
      <c r="J63" s="700"/>
      <c r="K63" s="700"/>
      <c r="L63" s="701"/>
      <c r="M63" s="50"/>
      <c r="N63" s="50"/>
      <c r="O63" s="790"/>
      <c r="P63" s="790"/>
      <c r="Q63" s="77"/>
      <c r="R63" s="77"/>
      <c r="S63" s="77"/>
      <c r="T63" s="77"/>
      <c r="U63" s="80"/>
      <c r="V63" s="80"/>
      <c r="W63" s="80"/>
      <c r="X63" s="80"/>
      <c r="Y63" s="80"/>
      <c r="Z63" s="80"/>
      <c r="AA63" s="80"/>
      <c r="AB63" s="80"/>
      <c r="AC63" s="80"/>
      <c r="AD63" s="80"/>
      <c r="AE63" s="80"/>
      <c r="AF63" s="80"/>
      <c r="AG63" s="80"/>
      <c r="AH63" s="80"/>
    </row>
    <row r="64" spans="1:34" s="1" customFormat="1" ht="14.25" customHeight="1">
      <c r="A64" s="70"/>
      <c r="B64" s="8"/>
      <c r="C64" s="16"/>
      <c r="D64" s="16"/>
      <c r="E64" s="16"/>
      <c r="F64" s="70"/>
      <c r="G64" s="70"/>
      <c r="H64" s="70"/>
      <c r="I64" s="70"/>
      <c r="J64" s="70"/>
      <c r="K64" s="70"/>
      <c r="L64" s="70"/>
      <c r="M64" s="50"/>
      <c r="N64" s="50"/>
      <c r="O64" s="790"/>
      <c r="P64" s="790"/>
      <c r="Q64" s="77"/>
      <c r="R64" s="77"/>
      <c r="S64" s="77"/>
      <c r="T64" s="77"/>
      <c r="U64" s="80"/>
      <c r="V64" s="80"/>
      <c r="W64" s="80"/>
      <c r="X64" s="80"/>
      <c r="Y64" s="80"/>
      <c r="Z64" s="80"/>
      <c r="AA64" s="80"/>
      <c r="AB64" s="80"/>
      <c r="AC64" s="80"/>
      <c r="AD64" s="80"/>
      <c r="AE64" s="80"/>
      <c r="AF64" s="80"/>
      <c r="AG64" s="80"/>
      <c r="AH64" s="80"/>
    </row>
    <row r="65" spans="1:34" s="1" customFormat="1" ht="14.25" customHeight="1">
      <c r="A65" s="70"/>
      <c r="B65" s="702" t="s">
        <v>159</v>
      </c>
      <c r="C65" s="703"/>
      <c r="D65" s="703"/>
      <c r="E65" s="624" t="s">
        <v>160</v>
      </c>
      <c r="F65" s="624"/>
      <c r="G65" s="624"/>
      <c r="H65" s="624"/>
      <c r="I65" s="624"/>
      <c r="J65" s="624"/>
      <c r="K65" s="625"/>
      <c r="L65" s="803" t="s">
        <v>120</v>
      </c>
      <c r="M65" s="50"/>
      <c r="N65" s="50"/>
      <c r="O65" s="790"/>
      <c r="P65" s="790"/>
      <c r="Q65" s="77"/>
      <c r="R65" s="77"/>
      <c r="S65" s="77"/>
      <c r="T65" s="77"/>
      <c r="U65" s="80"/>
      <c r="V65" s="80"/>
      <c r="W65" s="80"/>
      <c r="X65" s="80"/>
      <c r="Y65" s="80"/>
      <c r="Z65" s="80"/>
      <c r="AA65" s="80"/>
      <c r="AB65" s="80"/>
      <c r="AC65" s="80"/>
      <c r="AD65" s="80"/>
      <c r="AE65" s="80"/>
      <c r="AF65" s="80"/>
      <c r="AG65" s="80"/>
      <c r="AH65" s="80"/>
    </row>
    <row r="66" spans="1:34" s="1" customFormat="1" ht="14.25" customHeight="1">
      <c r="A66" s="70"/>
      <c r="B66" s="704"/>
      <c r="C66" s="705"/>
      <c r="D66" s="705"/>
      <c r="E66" s="708"/>
      <c r="F66" s="708"/>
      <c r="G66" s="708"/>
      <c r="H66" s="708"/>
      <c r="I66" s="708"/>
      <c r="J66" s="708"/>
      <c r="K66" s="709"/>
      <c r="L66" s="804"/>
      <c r="M66" s="50"/>
      <c r="N66" s="50"/>
      <c r="O66" s="790"/>
      <c r="P66" s="790"/>
      <c r="Q66" s="77"/>
      <c r="R66" s="77"/>
      <c r="S66" s="77"/>
      <c r="T66" s="77"/>
      <c r="U66" s="80"/>
      <c r="V66" s="80"/>
      <c r="W66" s="80"/>
      <c r="X66" s="80"/>
      <c r="Y66" s="80"/>
      <c r="Z66" s="80"/>
      <c r="AA66" s="80"/>
      <c r="AB66" s="80"/>
      <c r="AC66" s="80"/>
      <c r="AD66" s="80"/>
      <c r="AE66" s="80"/>
      <c r="AF66" s="80"/>
      <c r="AG66" s="80"/>
      <c r="AH66" s="80"/>
    </row>
    <row r="67" spans="1:34" s="1" customFormat="1" ht="14.25" customHeight="1">
      <c r="A67" s="70"/>
      <c r="B67" s="704"/>
      <c r="C67" s="705"/>
      <c r="D67" s="705"/>
      <c r="E67" s="708"/>
      <c r="F67" s="708"/>
      <c r="G67" s="708"/>
      <c r="H67" s="708"/>
      <c r="I67" s="708"/>
      <c r="J67" s="708"/>
      <c r="K67" s="709"/>
      <c r="L67" s="804"/>
      <c r="M67" s="50"/>
      <c r="N67" s="50"/>
      <c r="O67" s="790"/>
      <c r="P67" s="790"/>
      <c r="Q67" s="77"/>
      <c r="R67" s="77"/>
      <c r="S67" s="77"/>
      <c r="T67" s="77"/>
      <c r="U67" s="80"/>
      <c r="V67" s="80"/>
      <c r="W67" s="80"/>
      <c r="X67" s="80"/>
      <c r="Y67" s="80"/>
      <c r="Z67" s="80"/>
      <c r="AA67" s="80"/>
      <c r="AB67" s="80"/>
      <c r="AC67" s="80"/>
      <c r="AD67" s="80"/>
      <c r="AE67" s="80"/>
      <c r="AF67" s="80"/>
      <c r="AG67" s="80"/>
      <c r="AH67" s="80"/>
    </row>
    <row r="68" spans="1:34" s="1" customFormat="1" ht="14.25" customHeight="1">
      <c r="A68" s="70"/>
      <c r="B68" s="704"/>
      <c r="C68" s="705"/>
      <c r="D68" s="705"/>
      <c r="E68" s="708"/>
      <c r="F68" s="708"/>
      <c r="G68" s="708"/>
      <c r="H68" s="708"/>
      <c r="I68" s="708"/>
      <c r="J68" s="708"/>
      <c r="K68" s="709"/>
      <c r="L68" s="804"/>
      <c r="M68" s="50"/>
      <c r="N68" s="50"/>
      <c r="O68" s="519"/>
      <c r="P68" s="519"/>
      <c r="Q68" s="77"/>
      <c r="R68" s="77"/>
      <c r="S68" s="77"/>
      <c r="T68" s="77"/>
      <c r="U68" s="80"/>
      <c r="V68" s="80"/>
      <c r="W68" s="80"/>
      <c r="X68" s="80"/>
      <c r="Y68" s="80"/>
      <c r="Z68" s="80"/>
      <c r="AA68" s="80"/>
      <c r="AB68" s="80"/>
      <c r="AC68" s="80"/>
      <c r="AD68" s="80"/>
      <c r="AE68" s="80"/>
      <c r="AF68" s="80"/>
      <c r="AG68" s="80"/>
      <c r="AH68" s="80"/>
    </row>
    <row r="69" spans="1:34" s="1" customFormat="1" ht="14.25" customHeight="1">
      <c r="A69" s="70"/>
      <c r="B69" s="704"/>
      <c r="C69" s="705"/>
      <c r="D69" s="705"/>
      <c r="E69" s="708"/>
      <c r="F69" s="708"/>
      <c r="G69" s="708"/>
      <c r="H69" s="708"/>
      <c r="I69" s="708"/>
      <c r="J69" s="708"/>
      <c r="K69" s="709"/>
      <c r="L69" s="804"/>
      <c r="M69" s="50"/>
      <c r="N69" s="50"/>
      <c r="O69" s="50"/>
      <c r="P69" s="50"/>
      <c r="Q69" s="77"/>
      <c r="R69" s="77"/>
      <c r="S69" s="77"/>
      <c r="T69" s="77"/>
      <c r="U69" s="80"/>
      <c r="V69" s="80"/>
      <c r="W69" s="80"/>
      <c r="X69" s="80"/>
      <c r="Y69" s="80"/>
      <c r="Z69" s="80"/>
      <c r="AA69" s="80"/>
      <c r="AB69" s="80"/>
      <c r="AC69" s="80"/>
      <c r="AD69" s="80"/>
      <c r="AE69" s="80"/>
      <c r="AF69" s="80"/>
      <c r="AG69" s="80"/>
      <c r="AH69" s="80"/>
    </row>
    <row r="70" spans="1:34" s="1" customFormat="1">
      <c r="A70" s="70"/>
      <c r="B70" s="706"/>
      <c r="C70" s="707"/>
      <c r="D70" s="707"/>
      <c r="E70" s="627"/>
      <c r="F70" s="627"/>
      <c r="G70" s="627"/>
      <c r="H70" s="627"/>
      <c r="I70" s="627"/>
      <c r="J70" s="627"/>
      <c r="K70" s="628"/>
      <c r="L70" s="805"/>
      <c r="M70" s="50"/>
      <c r="N70" s="50"/>
      <c r="O70" s="50"/>
      <c r="P70" s="50"/>
      <c r="Q70" s="77"/>
      <c r="R70" s="77"/>
      <c r="S70" s="77"/>
      <c r="T70" s="77"/>
      <c r="U70" s="80"/>
      <c r="V70" s="80"/>
      <c r="W70" s="80"/>
      <c r="X70" s="80"/>
      <c r="Y70" s="80"/>
      <c r="Z70" s="80"/>
      <c r="AA70" s="80"/>
      <c r="AB70" s="80"/>
      <c r="AC70" s="80"/>
      <c r="AD70" s="80"/>
      <c r="AE70" s="80"/>
      <c r="AF70" s="80"/>
      <c r="AG70" s="80"/>
      <c r="AH70" s="80"/>
    </row>
    <row r="71" spans="1:34" s="1" customFormat="1" ht="14.25" customHeight="1">
      <c r="A71" s="70"/>
      <c r="B71" s="807" t="s">
        <v>158</v>
      </c>
      <c r="C71" s="807"/>
      <c r="D71" s="808"/>
      <c r="E71" s="693" t="s">
        <v>1489</v>
      </c>
      <c r="F71" s="694"/>
      <c r="G71" s="694"/>
      <c r="H71" s="694"/>
      <c r="I71" s="694"/>
      <c r="J71" s="694"/>
      <c r="K71" s="694"/>
      <c r="L71" s="695"/>
      <c r="M71" s="50"/>
      <c r="N71" s="50"/>
      <c r="O71" s="50"/>
      <c r="P71" s="50"/>
      <c r="Q71" s="77"/>
      <c r="R71" s="77"/>
      <c r="S71" s="77"/>
      <c r="T71" s="77"/>
      <c r="U71" s="80"/>
      <c r="V71" s="80"/>
      <c r="W71" s="80"/>
      <c r="X71" s="80"/>
      <c r="Y71" s="80"/>
      <c r="Z71" s="80"/>
      <c r="AA71" s="80"/>
      <c r="AB71" s="80"/>
      <c r="AC71" s="80"/>
      <c r="AD71" s="80"/>
      <c r="AE71" s="80"/>
      <c r="AF71" s="80"/>
      <c r="AG71" s="80"/>
      <c r="AH71" s="80"/>
    </row>
    <row r="72" spans="1:34" s="1" customFormat="1" ht="14.25" customHeight="1">
      <c r="A72" s="70"/>
      <c r="B72" s="16"/>
      <c r="C72" s="16"/>
      <c r="D72" s="16"/>
      <c r="E72" s="696"/>
      <c r="F72" s="697"/>
      <c r="G72" s="697"/>
      <c r="H72" s="697"/>
      <c r="I72" s="697"/>
      <c r="J72" s="697"/>
      <c r="K72" s="697"/>
      <c r="L72" s="698"/>
      <c r="M72" s="50"/>
      <c r="N72" s="50"/>
      <c r="O72" s="50"/>
      <c r="P72" s="50"/>
      <c r="Q72" s="77"/>
      <c r="R72" s="77"/>
      <c r="S72" s="77"/>
      <c r="T72" s="77"/>
      <c r="U72" s="80"/>
      <c r="V72" s="80"/>
      <c r="W72" s="80"/>
      <c r="X72" s="80"/>
      <c r="Y72" s="80"/>
      <c r="Z72" s="80"/>
      <c r="AA72" s="80"/>
      <c r="AB72" s="80"/>
      <c r="AC72" s="80"/>
      <c r="AD72" s="80"/>
      <c r="AE72" s="80"/>
      <c r="AF72" s="80"/>
      <c r="AG72" s="80"/>
      <c r="AH72" s="80"/>
    </row>
    <row r="73" spans="1:34" s="1" customFormat="1" ht="14.25" customHeight="1">
      <c r="A73" s="70"/>
      <c r="B73" s="16"/>
      <c r="C73" s="16"/>
      <c r="D73" s="16"/>
      <c r="E73" s="696"/>
      <c r="F73" s="697"/>
      <c r="G73" s="697"/>
      <c r="H73" s="697"/>
      <c r="I73" s="697"/>
      <c r="J73" s="697"/>
      <c r="K73" s="697"/>
      <c r="L73" s="698"/>
      <c r="M73" s="50"/>
      <c r="N73" s="50"/>
      <c r="O73" s="50"/>
      <c r="P73" s="50"/>
      <c r="Q73" s="77"/>
      <c r="R73" s="77"/>
      <c r="S73" s="77"/>
      <c r="T73" s="77"/>
      <c r="U73" s="80"/>
      <c r="V73" s="80"/>
      <c r="W73" s="80"/>
      <c r="X73" s="80"/>
      <c r="Y73" s="80"/>
      <c r="Z73" s="80"/>
      <c r="AA73" s="80"/>
      <c r="AB73" s="80"/>
      <c r="AC73" s="80"/>
      <c r="AD73" s="80"/>
      <c r="AE73" s="80"/>
      <c r="AF73" s="80"/>
      <c r="AG73" s="80"/>
      <c r="AH73" s="80"/>
    </row>
    <row r="74" spans="1:34" s="1" customFormat="1" ht="14.25" customHeight="1">
      <c r="A74" s="70"/>
      <c r="B74" s="16"/>
      <c r="C74" s="16"/>
      <c r="D74" s="16"/>
      <c r="E74" s="699"/>
      <c r="F74" s="700"/>
      <c r="G74" s="700"/>
      <c r="H74" s="700"/>
      <c r="I74" s="700"/>
      <c r="J74" s="700"/>
      <c r="K74" s="700"/>
      <c r="L74" s="701"/>
      <c r="M74" s="50"/>
      <c r="N74" s="50"/>
      <c r="O74" s="50"/>
      <c r="P74" s="50"/>
      <c r="Q74" s="77"/>
      <c r="R74" s="77"/>
      <c r="S74" s="77"/>
      <c r="T74" s="77"/>
      <c r="U74" s="80"/>
      <c r="V74" s="80"/>
      <c r="W74" s="80"/>
      <c r="X74" s="80"/>
      <c r="Y74" s="80"/>
      <c r="Z74" s="80"/>
      <c r="AA74" s="80"/>
      <c r="AB74" s="80"/>
      <c r="AC74" s="80"/>
      <c r="AD74" s="80"/>
      <c r="AE74" s="80"/>
      <c r="AF74" s="80"/>
      <c r="AG74" s="80"/>
      <c r="AH74" s="80"/>
    </row>
    <row r="75" spans="1:34" s="1" customFormat="1" ht="14.25" customHeight="1">
      <c r="A75" s="70"/>
      <c r="B75" s="8"/>
      <c r="C75" s="16"/>
      <c r="D75" s="16"/>
      <c r="E75" s="16"/>
      <c r="F75" s="70"/>
      <c r="G75" s="70"/>
      <c r="H75" s="70"/>
      <c r="I75" s="70"/>
      <c r="J75" s="70"/>
      <c r="K75" s="70"/>
      <c r="L75" s="70"/>
      <c r="M75" s="50"/>
      <c r="N75" s="50"/>
      <c r="O75" s="50"/>
      <c r="P75" s="50"/>
      <c r="Q75" s="77"/>
      <c r="R75" s="77"/>
      <c r="S75" s="77"/>
      <c r="T75" s="77"/>
      <c r="U75" s="80"/>
      <c r="V75" s="80"/>
      <c r="W75" s="80"/>
      <c r="X75" s="80"/>
      <c r="Y75" s="80"/>
      <c r="Z75" s="80"/>
      <c r="AA75" s="80"/>
      <c r="AB75" s="80"/>
      <c r="AC75" s="80"/>
      <c r="AD75" s="80"/>
      <c r="AE75" s="80"/>
      <c r="AF75" s="80"/>
      <c r="AG75" s="80"/>
      <c r="AH75" s="80"/>
    </row>
    <row r="76" spans="1:34" s="1" customFormat="1" ht="14.25" customHeight="1">
      <c r="A76" s="70"/>
      <c r="B76" s="702" t="s">
        <v>161</v>
      </c>
      <c r="C76" s="703"/>
      <c r="D76" s="703"/>
      <c r="E76" s="624" t="s">
        <v>162</v>
      </c>
      <c r="F76" s="624"/>
      <c r="G76" s="624"/>
      <c r="H76" s="624"/>
      <c r="I76" s="624"/>
      <c r="J76" s="624"/>
      <c r="K76" s="625"/>
      <c r="L76" s="803" t="s">
        <v>121</v>
      </c>
      <c r="M76" s="50"/>
      <c r="N76" s="50"/>
      <c r="O76" s="50"/>
      <c r="P76" s="50"/>
      <c r="Q76" s="77"/>
      <c r="R76" s="77"/>
      <c r="S76" s="77"/>
      <c r="T76" s="77"/>
      <c r="U76" s="80"/>
      <c r="V76" s="80"/>
      <c r="W76" s="80"/>
      <c r="X76" s="80"/>
      <c r="Y76" s="80"/>
      <c r="Z76" s="80"/>
      <c r="AA76" s="80"/>
      <c r="AB76" s="80"/>
      <c r="AC76" s="80"/>
      <c r="AD76" s="80"/>
      <c r="AE76" s="80"/>
      <c r="AF76" s="80"/>
      <c r="AG76" s="80"/>
      <c r="AH76" s="80"/>
    </row>
    <row r="77" spans="1:34" s="1" customFormat="1" ht="14.25" customHeight="1">
      <c r="A77" s="70"/>
      <c r="B77" s="704"/>
      <c r="C77" s="705"/>
      <c r="D77" s="705"/>
      <c r="E77" s="708"/>
      <c r="F77" s="708"/>
      <c r="G77" s="708"/>
      <c r="H77" s="708"/>
      <c r="I77" s="708"/>
      <c r="J77" s="708"/>
      <c r="K77" s="709"/>
      <c r="L77" s="804"/>
      <c r="M77" s="50"/>
      <c r="N77" s="50"/>
      <c r="O77" s="50"/>
      <c r="P77" s="50"/>
      <c r="Q77" s="77"/>
      <c r="R77" s="77"/>
      <c r="S77" s="77"/>
      <c r="T77" s="77"/>
      <c r="U77" s="80"/>
      <c r="V77" s="80"/>
      <c r="W77" s="80"/>
      <c r="X77" s="80"/>
      <c r="Y77" s="80"/>
      <c r="Z77" s="80"/>
      <c r="AA77" s="80"/>
      <c r="AB77" s="80"/>
      <c r="AC77" s="80"/>
      <c r="AD77" s="80"/>
      <c r="AE77" s="80"/>
      <c r="AF77" s="80"/>
      <c r="AG77" s="80"/>
      <c r="AH77" s="80"/>
    </row>
    <row r="78" spans="1:34" s="1" customFormat="1" ht="14.25" customHeight="1">
      <c r="A78" s="70"/>
      <c r="B78" s="704"/>
      <c r="C78" s="705"/>
      <c r="D78" s="705"/>
      <c r="E78" s="708"/>
      <c r="F78" s="708"/>
      <c r="G78" s="708"/>
      <c r="H78" s="708"/>
      <c r="I78" s="708"/>
      <c r="J78" s="708"/>
      <c r="K78" s="709"/>
      <c r="L78" s="804"/>
      <c r="M78" s="50"/>
      <c r="N78" s="50"/>
      <c r="O78" s="50"/>
      <c r="P78" s="50"/>
      <c r="Q78" s="77"/>
      <c r="R78" s="77"/>
      <c r="S78" s="77"/>
      <c r="T78" s="77"/>
      <c r="U78" s="80"/>
      <c r="V78" s="80"/>
      <c r="W78" s="80"/>
      <c r="X78" s="80"/>
      <c r="Y78" s="80"/>
      <c r="Z78" s="80"/>
      <c r="AA78" s="80"/>
      <c r="AB78" s="80"/>
      <c r="AC78" s="80"/>
      <c r="AD78" s="80"/>
      <c r="AE78" s="80"/>
      <c r="AF78" s="80"/>
      <c r="AG78" s="80"/>
      <c r="AH78" s="80"/>
    </row>
    <row r="79" spans="1:34" s="1" customFormat="1" ht="14.25" customHeight="1">
      <c r="A79" s="70"/>
      <c r="B79" s="706"/>
      <c r="C79" s="707"/>
      <c r="D79" s="707"/>
      <c r="E79" s="627"/>
      <c r="F79" s="627"/>
      <c r="G79" s="627"/>
      <c r="H79" s="627"/>
      <c r="I79" s="627"/>
      <c r="J79" s="627"/>
      <c r="K79" s="628"/>
      <c r="L79" s="805"/>
      <c r="M79" s="50"/>
      <c r="N79" s="50"/>
      <c r="O79" s="50"/>
      <c r="P79" s="50"/>
      <c r="Q79" s="77"/>
      <c r="R79" s="77"/>
      <c r="S79" s="77"/>
      <c r="T79" s="77"/>
      <c r="U79" s="80"/>
      <c r="V79" s="80"/>
      <c r="W79" s="80"/>
      <c r="X79" s="80"/>
      <c r="Y79" s="80"/>
      <c r="Z79" s="80"/>
      <c r="AA79" s="80"/>
      <c r="AB79" s="80"/>
      <c r="AC79" s="80"/>
      <c r="AD79" s="80"/>
      <c r="AE79" s="80"/>
      <c r="AF79" s="80"/>
      <c r="AG79" s="80"/>
      <c r="AH79" s="80"/>
    </row>
    <row r="80" spans="1:34" s="1" customFormat="1" ht="14.25" customHeight="1">
      <c r="A80" s="70"/>
      <c r="B80" s="807" t="s">
        <v>158</v>
      </c>
      <c r="C80" s="807"/>
      <c r="D80" s="808"/>
      <c r="E80" s="693" t="s">
        <v>84</v>
      </c>
      <c r="F80" s="694"/>
      <c r="G80" s="694"/>
      <c r="H80" s="694"/>
      <c r="I80" s="694"/>
      <c r="J80" s="694"/>
      <c r="K80" s="694"/>
      <c r="L80" s="695"/>
      <c r="M80" s="50"/>
      <c r="N80" s="50"/>
      <c r="O80" s="50"/>
      <c r="P80" s="50"/>
      <c r="Q80" s="77"/>
      <c r="R80" s="77"/>
      <c r="S80" s="77"/>
      <c r="T80" s="77"/>
      <c r="U80" s="80"/>
      <c r="V80" s="80"/>
      <c r="W80" s="80"/>
      <c r="X80" s="80"/>
      <c r="Y80" s="80"/>
      <c r="Z80" s="80"/>
      <c r="AA80" s="80"/>
      <c r="AB80" s="80"/>
      <c r="AC80" s="80"/>
      <c r="AD80" s="80"/>
      <c r="AE80" s="80"/>
      <c r="AF80" s="80"/>
      <c r="AG80" s="80"/>
      <c r="AH80" s="80"/>
    </row>
    <row r="81" spans="1:34" s="1" customFormat="1">
      <c r="A81" s="70"/>
      <c r="B81" s="17"/>
      <c r="C81" s="17"/>
      <c r="D81" s="17"/>
      <c r="E81" s="696"/>
      <c r="F81" s="697"/>
      <c r="G81" s="697"/>
      <c r="H81" s="697"/>
      <c r="I81" s="697"/>
      <c r="J81" s="697"/>
      <c r="K81" s="697"/>
      <c r="L81" s="698"/>
      <c r="M81" s="50"/>
      <c r="N81" s="50"/>
      <c r="O81" s="50"/>
      <c r="P81" s="50"/>
      <c r="Q81" s="77"/>
      <c r="R81" s="77"/>
      <c r="S81" s="77"/>
      <c r="T81" s="77"/>
      <c r="U81" s="80"/>
      <c r="V81" s="80"/>
      <c r="W81" s="80"/>
      <c r="X81" s="80"/>
      <c r="Y81" s="80"/>
      <c r="Z81" s="80"/>
      <c r="AA81" s="80"/>
      <c r="AB81" s="80"/>
      <c r="AC81" s="80"/>
      <c r="AD81" s="80"/>
      <c r="AE81" s="80"/>
      <c r="AF81" s="80"/>
      <c r="AG81" s="80"/>
      <c r="AH81" s="80"/>
    </row>
    <row r="82" spans="1:34" s="1" customFormat="1">
      <c r="A82" s="70"/>
      <c r="B82" s="16"/>
      <c r="C82" s="16"/>
      <c r="D82" s="16"/>
      <c r="E82" s="696"/>
      <c r="F82" s="697"/>
      <c r="G82" s="697"/>
      <c r="H82" s="697"/>
      <c r="I82" s="697"/>
      <c r="J82" s="697"/>
      <c r="K82" s="697"/>
      <c r="L82" s="698"/>
      <c r="M82" s="50"/>
      <c r="N82" s="50"/>
      <c r="O82" s="50"/>
      <c r="P82" s="50"/>
      <c r="Q82" s="77"/>
      <c r="R82" s="77"/>
      <c r="S82" s="77"/>
      <c r="T82" s="77"/>
      <c r="U82" s="80"/>
      <c r="V82" s="80"/>
      <c r="W82" s="80"/>
      <c r="X82" s="80"/>
      <c r="Y82" s="80"/>
      <c r="Z82" s="80"/>
      <c r="AA82" s="80"/>
      <c r="AB82" s="80"/>
      <c r="AC82" s="80"/>
      <c r="AD82" s="80"/>
      <c r="AE82" s="80"/>
      <c r="AF82" s="80"/>
      <c r="AG82" s="80"/>
      <c r="AH82" s="80"/>
    </row>
    <row r="83" spans="1:34" s="1" customFormat="1">
      <c r="A83" s="70"/>
      <c r="B83" s="16"/>
      <c r="C83" s="16"/>
      <c r="D83" s="16"/>
      <c r="E83" s="699"/>
      <c r="F83" s="700"/>
      <c r="G83" s="700"/>
      <c r="H83" s="700"/>
      <c r="I83" s="700"/>
      <c r="J83" s="700"/>
      <c r="K83" s="700"/>
      <c r="L83" s="701"/>
      <c r="M83" s="50"/>
      <c r="N83" s="50"/>
      <c r="O83" s="50"/>
      <c r="P83" s="50"/>
      <c r="Q83" s="77"/>
      <c r="R83" s="77"/>
      <c r="S83" s="77"/>
      <c r="T83" s="77"/>
      <c r="U83" s="80"/>
      <c r="V83" s="80"/>
      <c r="W83" s="80"/>
      <c r="X83" s="80"/>
      <c r="Y83" s="80"/>
      <c r="Z83" s="80"/>
      <c r="AA83" s="80"/>
      <c r="AB83" s="80"/>
      <c r="AC83" s="80"/>
      <c r="AD83" s="80"/>
      <c r="AE83" s="80"/>
      <c r="AF83" s="80"/>
      <c r="AG83" s="80"/>
      <c r="AH83" s="80"/>
    </row>
    <row r="84" spans="1:34" s="1" customFormat="1">
      <c r="A84" s="70"/>
      <c r="B84" s="7"/>
      <c r="C84" s="70"/>
      <c r="D84" s="70"/>
      <c r="E84" s="70"/>
      <c r="F84" s="70"/>
      <c r="G84" s="70"/>
      <c r="H84" s="70"/>
      <c r="I84" s="70"/>
      <c r="J84" s="70"/>
      <c r="K84" s="70"/>
      <c r="L84" s="70"/>
      <c r="M84" s="50"/>
      <c r="N84" s="50"/>
      <c r="O84" s="50"/>
      <c r="P84" s="50"/>
      <c r="Q84" s="77"/>
      <c r="R84" s="147"/>
      <c r="S84" s="77"/>
      <c r="T84" s="77"/>
      <c r="U84" s="80"/>
      <c r="V84" s="80"/>
      <c r="W84" s="80"/>
      <c r="X84" s="80"/>
      <c r="Y84" s="80"/>
      <c r="Z84" s="80"/>
      <c r="AA84" s="80"/>
      <c r="AB84" s="80"/>
      <c r="AC84" s="80"/>
      <c r="AD84" s="80"/>
      <c r="AE84" s="80"/>
      <c r="AF84" s="80"/>
      <c r="AG84" s="80"/>
      <c r="AH84" s="80"/>
    </row>
    <row r="85" spans="1:34" s="1" customFormat="1">
      <c r="A85" s="70"/>
      <c r="B85" s="70"/>
      <c r="C85" s="70"/>
      <c r="D85" s="70"/>
      <c r="E85" s="70"/>
      <c r="F85" s="70"/>
      <c r="G85" s="70"/>
      <c r="H85" s="70"/>
      <c r="I85" s="70"/>
      <c r="J85" s="70"/>
      <c r="K85" s="70"/>
      <c r="L85" s="70"/>
      <c r="M85" s="50"/>
      <c r="N85" s="50"/>
      <c r="O85" s="50"/>
      <c r="P85" s="50"/>
      <c r="Q85" s="77"/>
      <c r="R85" s="77"/>
      <c r="S85" s="147"/>
      <c r="T85" s="77"/>
      <c r="U85" s="80"/>
      <c r="V85" s="80"/>
      <c r="W85" s="80"/>
      <c r="X85" s="80"/>
      <c r="Y85" s="80"/>
      <c r="Z85" s="80"/>
      <c r="AA85" s="80"/>
      <c r="AB85" s="80"/>
      <c r="AC85" s="80"/>
      <c r="AD85" s="80"/>
      <c r="AE85" s="80"/>
      <c r="AF85" s="80"/>
      <c r="AG85" s="80"/>
      <c r="AH85" s="80"/>
    </row>
    <row r="86" spans="1:34" s="1" customFormat="1">
      <c r="A86" s="70"/>
      <c r="B86" s="70"/>
      <c r="C86" s="70"/>
      <c r="D86" s="70"/>
      <c r="E86" s="70"/>
      <c r="F86" s="70"/>
      <c r="G86" s="70"/>
      <c r="H86" s="70"/>
      <c r="I86" s="70"/>
      <c r="J86" s="70"/>
      <c r="K86" s="70"/>
      <c r="L86" s="70"/>
      <c r="M86" s="50"/>
      <c r="N86" s="50"/>
      <c r="O86" s="50"/>
      <c r="P86" s="50"/>
      <c r="Q86" s="77"/>
      <c r="R86" s="77"/>
      <c r="S86" s="77"/>
      <c r="T86" s="77"/>
      <c r="U86" s="80"/>
      <c r="V86" s="80"/>
      <c r="W86" s="80"/>
      <c r="X86" s="80"/>
      <c r="Y86" s="80"/>
      <c r="Z86" s="80"/>
      <c r="AA86" s="80"/>
      <c r="AB86" s="80"/>
      <c r="AC86" s="80"/>
      <c r="AD86" s="80"/>
      <c r="AE86" s="80"/>
      <c r="AF86" s="80"/>
      <c r="AG86" s="80"/>
      <c r="AH86" s="80"/>
    </row>
    <row r="87" spans="1:34" s="1" customFormat="1" ht="14.25" customHeight="1">
      <c r="A87" s="70"/>
      <c r="B87" s="632" t="s">
        <v>163</v>
      </c>
      <c r="C87" s="632"/>
      <c r="D87" s="632"/>
      <c r="E87" s="632"/>
      <c r="F87" s="632"/>
      <c r="G87" s="632"/>
      <c r="H87" s="632"/>
      <c r="I87" s="632"/>
      <c r="J87" s="632"/>
      <c r="K87" s="632"/>
      <c r="L87" s="632"/>
      <c r="M87" s="226"/>
      <c r="N87" s="226"/>
      <c r="O87" s="226"/>
      <c r="P87" s="226"/>
      <c r="Q87" s="77"/>
      <c r="R87" s="77"/>
      <c r="S87" s="77"/>
      <c r="T87" s="77"/>
      <c r="U87" s="80"/>
      <c r="V87" s="80"/>
      <c r="W87" s="80"/>
      <c r="X87" s="80"/>
      <c r="Y87" s="80"/>
      <c r="Z87" s="80"/>
      <c r="AA87" s="80"/>
      <c r="AB87" s="80"/>
      <c r="AC87" s="80"/>
      <c r="AD87" s="80"/>
      <c r="AE87" s="80"/>
      <c r="AF87" s="80"/>
      <c r="AG87" s="80"/>
      <c r="AH87" s="80"/>
    </row>
    <row r="88" spans="1:34" s="1" customFormat="1">
      <c r="A88" s="70"/>
      <c r="B88" s="690"/>
      <c r="C88" s="690"/>
      <c r="D88" s="690"/>
      <c r="E88" s="690"/>
      <c r="F88" s="690"/>
      <c r="G88" s="690"/>
      <c r="H88" s="690"/>
      <c r="I88" s="690"/>
      <c r="J88" s="690"/>
      <c r="K88" s="690"/>
      <c r="L88" s="690"/>
      <c r="M88" s="226"/>
      <c r="N88" s="226"/>
      <c r="O88" s="226"/>
      <c r="P88" s="226"/>
      <c r="Q88" s="77"/>
      <c r="R88" s="77"/>
      <c r="S88" s="77"/>
      <c r="T88" s="77"/>
      <c r="U88" s="80"/>
      <c r="V88" s="80"/>
      <c r="W88" s="80"/>
      <c r="X88" s="80"/>
      <c r="Y88" s="80"/>
      <c r="Z88" s="80"/>
      <c r="AA88" s="80"/>
      <c r="AB88" s="80"/>
      <c r="AC88" s="80"/>
      <c r="AD88" s="80"/>
      <c r="AE88" s="80"/>
      <c r="AF88" s="80"/>
      <c r="AG88" s="80"/>
      <c r="AH88" s="80"/>
    </row>
    <row r="89" spans="1:34" s="1" customFormat="1">
      <c r="A89" s="70"/>
      <c r="B89" s="791" t="s">
        <v>84</v>
      </c>
      <c r="C89" s="792"/>
      <c r="D89" s="792"/>
      <c r="E89" s="792"/>
      <c r="F89" s="792"/>
      <c r="G89" s="792"/>
      <c r="H89" s="792"/>
      <c r="I89" s="792"/>
      <c r="J89" s="792"/>
      <c r="K89" s="792"/>
      <c r="L89" s="793"/>
      <c r="M89" s="50"/>
      <c r="N89" s="50"/>
      <c r="O89" s="50"/>
      <c r="P89" s="50"/>
      <c r="Q89" s="77"/>
      <c r="R89" s="77"/>
      <c r="S89" s="77"/>
      <c r="T89" s="77"/>
      <c r="U89" s="80"/>
      <c r="V89" s="80"/>
      <c r="W89" s="80"/>
      <c r="X89" s="80"/>
      <c r="Y89" s="80"/>
      <c r="Z89" s="80"/>
      <c r="AA89" s="80"/>
      <c r="AB89" s="80"/>
      <c r="AC89" s="80"/>
      <c r="AD89" s="80"/>
      <c r="AE89" s="80"/>
      <c r="AF89" s="80"/>
      <c r="AG89" s="80"/>
      <c r="AH89" s="80"/>
    </row>
    <row r="90" spans="1:34" s="1" customFormat="1">
      <c r="A90" s="70"/>
      <c r="B90" s="794"/>
      <c r="C90" s="795"/>
      <c r="D90" s="795"/>
      <c r="E90" s="795"/>
      <c r="F90" s="795"/>
      <c r="G90" s="795"/>
      <c r="H90" s="795"/>
      <c r="I90" s="795"/>
      <c r="J90" s="795"/>
      <c r="K90" s="795"/>
      <c r="L90" s="796"/>
      <c r="M90" s="50"/>
      <c r="N90" s="50"/>
      <c r="O90" s="50"/>
      <c r="P90" s="50"/>
      <c r="Q90" s="77"/>
      <c r="R90" s="77"/>
      <c r="S90" s="77"/>
      <c r="T90" s="77"/>
      <c r="U90" s="80"/>
      <c r="V90" s="80"/>
      <c r="W90" s="80"/>
      <c r="X90" s="80"/>
      <c r="Y90" s="80"/>
      <c r="Z90" s="80"/>
      <c r="AA90" s="80"/>
      <c r="AB90" s="80"/>
      <c r="AC90" s="80"/>
      <c r="AD90" s="80"/>
      <c r="AE90" s="80"/>
      <c r="AF90" s="80"/>
      <c r="AG90" s="80"/>
      <c r="AH90" s="80"/>
    </row>
    <row r="91" spans="1:34" s="1" customFormat="1">
      <c r="A91" s="70"/>
      <c r="B91" s="794"/>
      <c r="C91" s="795"/>
      <c r="D91" s="795"/>
      <c r="E91" s="795"/>
      <c r="F91" s="795"/>
      <c r="G91" s="795"/>
      <c r="H91" s="795"/>
      <c r="I91" s="795"/>
      <c r="J91" s="795"/>
      <c r="K91" s="795"/>
      <c r="L91" s="796"/>
      <c r="M91" s="50"/>
      <c r="N91" s="50"/>
      <c r="O91" s="50"/>
      <c r="P91" s="50"/>
      <c r="Q91" s="77"/>
      <c r="R91" s="77"/>
      <c r="S91" s="77"/>
      <c r="T91" s="77"/>
      <c r="U91" s="80"/>
      <c r="V91" s="80"/>
      <c r="W91" s="80"/>
      <c r="X91" s="80"/>
      <c r="Y91" s="80"/>
      <c r="Z91" s="80"/>
      <c r="AA91" s="80"/>
      <c r="AB91" s="80"/>
      <c r="AC91" s="80"/>
      <c r="AD91" s="80"/>
      <c r="AE91" s="80"/>
      <c r="AF91" s="80"/>
      <c r="AG91" s="80"/>
      <c r="AH91" s="80"/>
    </row>
    <row r="92" spans="1:34" s="1" customFormat="1">
      <c r="A92" s="70"/>
      <c r="B92" s="794"/>
      <c r="C92" s="795"/>
      <c r="D92" s="795"/>
      <c r="E92" s="795"/>
      <c r="F92" s="795"/>
      <c r="G92" s="795"/>
      <c r="H92" s="795"/>
      <c r="I92" s="795"/>
      <c r="J92" s="795"/>
      <c r="K92" s="795"/>
      <c r="L92" s="796"/>
      <c r="M92" s="50"/>
      <c r="N92" s="50"/>
      <c r="O92" s="50"/>
      <c r="P92" s="50"/>
      <c r="Q92" s="77"/>
      <c r="R92" s="77"/>
      <c r="S92" s="77"/>
      <c r="T92" s="77"/>
      <c r="U92" s="80"/>
      <c r="V92" s="80"/>
      <c r="W92" s="80"/>
      <c r="X92" s="80"/>
      <c r="Y92" s="80"/>
      <c r="Z92" s="80"/>
      <c r="AA92" s="80"/>
      <c r="AB92" s="80"/>
      <c r="AC92" s="80"/>
      <c r="AD92" s="80"/>
      <c r="AE92" s="80"/>
      <c r="AF92" s="80"/>
      <c r="AG92" s="80"/>
      <c r="AH92" s="80"/>
    </row>
    <row r="93" spans="1:34" s="1" customFormat="1">
      <c r="A93" s="70"/>
      <c r="B93" s="794"/>
      <c r="C93" s="795"/>
      <c r="D93" s="795"/>
      <c r="E93" s="795"/>
      <c r="F93" s="795"/>
      <c r="G93" s="795"/>
      <c r="H93" s="795"/>
      <c r="I93" s="795"/>
      <c r="J93" s="795"/>
      <c r="K93" s="795"/>
      <c r="L93" s="796"/>
      <c r="M93" s="50"/>
      <c r="N93" s="50"/>
      <c r="O93" s="50"/>
      <c r="P93" s="50"/>
      <c r="Q93" s="77"/>
      <c r="R93" s="77"/>
      <c r="S93" s="77"/>
      <c r="T93" s="77"/>
      <c r="U93" s="80"/>
      <c r="V93" s="80"/>
      <c r="W93" s="80"/>
      <c r="X93" s="80"/>
      <c r="Y93" s="80"/>
      <c r="Z93" s="80"/>
      <c r="AA93" s="80"/>
      <c r="AB93" s="80"/>
      <c r="AC93" s="80"/>
      <c r="AD93" s="80"/>
      <c r="AE93" s="80"/>
      <c r="AF93" s="80"/>
      <c r="AG93" s="80"/>
      <c r="AH93" s="80"/>
    </row>
    <row r="94" spans="1:34" s="1" customFormat="1">
      <c r="A94" s="70"/>
      <c r="B94" s="794"/>
      <c r="C94" s="795"/>
      <c r="D94" s="795"/>
      <c r="E94" s="795"/>
      <c r="F94" s="795"/>
      <c r="G94" s="795"/>
      <c r="H94" s="795"/>
      <c r="I94" s="795"/>
      <c r="J94" s="795"/>
      <c r="K94" s="795"/>
      <c r="L94" s="796"/>
      <c r="M94" s="50"/>
      <c r="N94" s="50"/>
      <c r="O94" s="50"/>
      <c r="P94" s="50"/>
      <c r="Q94" s="77"/>
      <c r="R94" s="77"/>
      <c r="S94" s="77"/>
      <c r="T94" s="77"/>
      <c r="U94" s="80"/>
      <c r="V94" s="80"/>
      <c r="W94" s="80"/>
      <c r="X94" s="80"/>
      <c r="Y94" s="80"/>
      <c r="Z94" s="80"/>
      <c r="AA94" s="80"/>
      <c r="AB94" s="80"/>
      <c r="AC94" s="80"/>
      <c r="AD94" s="80"/>
      <c r="AE94" s="80"/>
      <c r="AF94" s="80"/>
      <c r="AG94" s="80"/>
      <c r="AH94" s="80"/>
    </row>
    <row r="95" spans="1:34" s="1" customFormat="1">
      <c r="A95" s="70"/>
      <c r="B95" s="794"/>
      <c r="C95" s="795"/>
      <c r="D95" s="795"/>
      <c r="E95" s="795"/>
      <c r="F95" s="795"/>
      <c r="G95" s="795"/>
      <c r="H95" s="795"/>
      <c r="I95" s="795"/>
      <c r="J95" s="795"/>
      <c r="K95" s="795"/>
      <c r="L95" s="796"/>
      <c r="M95" s="50"/>
      <c r="N95" s="50"/>
      <c r="O95" s="50"/>
      <c r="P95" s="50"/>
      <c r="Q95" s="77"/>
      <c r="R95" s="77"/>
      <c r="S95" s="77"/>
      <c r="T95" s="77"/>
      <c r="U95" s="80"/>
      <c r="V95" s="80"/>
      <c r="W95" s="80"/>
      <c r="X95" s="80"/>
      <c r="Y95" s="80"/>
      <c r="Z95" s="80"/>
      <c r="AA95" s="80"/>
      <c r="AB95" s="80"/>
      <c r="AC95" s="80"/>
      <c r="AD95" s="80"/>
      <c r="AE95" s="80"/>
      <c r="AF95" s="80"/>
      <c r="AG95" s="80"/>
      <c r="AH95" s="80"/>
    </row>
    <row r="96" spans="1:34" s="1" customFormat="1">
      <c r="A96" s="70"/>
      <c r="B96" s="794"/>
      <c r="C96" s="795"/>
      <c r="D96" s="795"/>
      <c r="E96" s="795"/>
      <c r="F96" s="795"/>
      <c r="G96" s="795"/>
      <c r="H96" s="795"/>
      <c r="I96" s="795"/>
      <c r="J96" s="795"/>
      <c r="K96" s="795"/>
      <c r="L96" s="796"/>
      <c r="M96" s="50"/>
      <c r="N96" s="50"/>
      <c r="O96" s="50"/>
      <c r="P96" s="50"/>
      <c r="Q96" s="77"/>
      <c r="R96" s="77"/>
      <c r="S96" s="77"/>
      <c r="T96" s="77"/>
      <c r="U96" s="80"/>
      <c r="V96" s="80"/>
      <c r="W96" s="80"/>
      <c r="X96" s="80"/>
      <c r="Y96" s="80"/>
      <c r="Z96" s="80"/>
      <c r="AA96" s="80"/>
      <c r="AB96" s="80"/>
      <c r="AC96" s="80"/>
      <c r="AD96" s="80"/>
      <c r="AE96" s="80"/>
      <c r="AF96" s="80"/>
      <c r="AG96" s="80"/>
      <c r="AH96" s="80"/>
    </row>
    <row r="97" spans="1:34" s="1" customFormat="1">
      <c r="A97" s="70"/>
      <c r="B97" s="797"/>
      <c r="C97" s="798"/>
      <c r="D97" s="798"/>
      <c r="E97" s="798"/>
      <c r="F97" s="798"/>
      <c r="G97" s="798"/>
      <c r="H97" s="798"/>
      <c r="I97" s="798"/>
      <c r="J97" s="798"/>
      <c r="K97" s="798"/>
      <c r="L97" s="799"/>
      <c r="M97" s="50"/>
      <c r="N97" s="50"/>
      <c r="O97" s="50"/>
      <c r="P97" s="50"/>
      <c r="Q97" s="77"/>
      <c r="R97" s="77"/>
      <c r="S97" s="77"/>
      <c r="T97" s="77"/>
      <c r="U97" s="80"/>
      <c r="V97" s="80"/>
      <c r="W97" s="80"/>
      <c r="X97" s="80"/>
      <c r="Y97" s="80"/>
      <c r="Z97" s="80"/>
      <c r="AA97" s="80"/>
      <c r="AB97" s="80"/>
      <c r="AC97" s="80"/>
      <c r="AD97" s="80"/>
      <c r="AE97" s="80"/>
      <c r="AF97" s="80"/>
      <c r="AG97" s="80"/>
      <c r="AH97" s="80"/>
    </row>
    <row r="98" spans="1:34" s="1" customFormat="1">
      <c r="A98" s="70"/>
      <c r="B98" s="70"/>
      <c r="C98" s="70"/>
      <c r="D98" s="70"/>
      <c r="E98" s="70"/>
      <c r="F98" s="70"/>
      <c r="G98" s="70"/>
      <c r="H98" s="70"/>
      <c r="I98" s="70"/>
      <c r="J98" s="70"/>
      <c r="K98" s="70"/>
      <c r="L98" s="70"/>
      <c r="M98" s="50"/>
      <c r="N98" s="50"/>
      <c r="O98" s="50"/>
      <c r="P98" s="50"/>
      <c r="Q98" s="77"/>
      <c r="R98" s="77"/>
      <c r="S98" s="77"/>
      <c r="T98" s="77"/>
      <c r="U98" s="80"/>
      <c r="V98" s="80"/>
      <c r="W98" s="80"/>
      <c r="X98" s="80"/>
      <c r="Y98" s="80"/>
      <c r="Z98" s="80"/>
      <c r="AA98" s="80"/>
      <c r="AB98" s="80"/>
      <c r="AC98" s="80"/>
      <c r="AD98" s="80"/>
      <c r="AE98" s="80"/>
      <c r="AF98" s="80"/>
      <c r="AG98" s="80"/>
      <c r="AH98" s="80"/>
    </row>
    <row r="99" spans="1:34" s="1" customFormat="1">
      <c r="A99" s="70"/>
      <c r="B99" s="70"/>
      <c r="C99" s="70"/>
      <c r="D99" s="70"/>
      <c r="E99" s="70"/>
      <c r="F99" s="70"/>
      <c r="G99" s="70"/>
      <c r="H99" s="70"/>
      <c r="I99" s="70"/>
      <c r="J99" s="70"/>
      <c r="K99" s="70"/>
      <c r="L99" s="70"/>
      <c r="M99" s="50"/>
      <c r="N99" s="50"/>
      <c r="O99" s="50"/>
      <c r="P99" s="50"/>
      <c r="Q99" s="77"/>
      <c r="R99" s="77"/>
      <c r="S99" s="77"/>
      <c r="T99" s="77"/>
      <c r="U99" s="80"/>
      <c r="V99" s="80"/>
      <c r="W99" s="80"/>
      <c r="X99" s="80"/>
      <c r="Y99" s="80"/>
      <c r="Z99" s="80"/>
      <c r="AA99" s="80"/>
      <c r="AB99" s="80"/>
      <c r="AC99" s="80"/>
      <c r="AD99" s="80"/>
      <c r="AE99" s="80"/>
      <c r="AF99" s="80"/>
      <c r="AG99" s="80"/>
      <c r="AH99" s="80"/>
    </row>
    <row r="100" spans="1:34" s="1" customFormat="1">
      <c r="A100" s="70"/>
      <c r="B100" s="70"/>
      <c r="C100" s="70"/>
      <c r="D100" s="70"/>
      <c r="E100" s="70"/>
      <c r="F100" s="70"/>
      <c r="G100" s="70"/>
      <c r="H100" s="70"/>
      <c r="I100" s="70"/>
      <c r="J100" s="70"/>
      <c r="K100" s="70"/>
      <c r="L100" s="70"/>
      <c r="M100" s="50"/>
      <c r="N100" s="50"/>
      <c r="O100" s="50"/>
      <c r="P100" s="50"/>
      <c r="Q100" s="77"/>
      <c r="R100" s="77"/>
      <c r="S100" s="77"/>
      <c r="T100" s="77"/>
      <c r="U100" s="80"/>
      <c r="V100" s="80"/>
      <c r="W100" s="80"/>
      <c r="X100" s="80"/>
      <c r="Y100" s="80"/>
      <c r="Z100" s="80"/>
      <c r="AA100" s="80"/>
      <c r="AB100" s="80"/>
      <c r="AC100" s="80"/>
      <c r="AD100" s="80"/>
      <c r="AE100" s="80"/>
      <c r="AF100" s="80"/>
      <c r="AG100" s="80"/>
      <c r="AH100" s="80"/>
    </row>
    <row r="101" spans="1:34" s="1" customFormat="1">
      <c r="A101" s="70"/>
      <c r="B101" s="48" t="s">
        <v>164</v>
      </c>
      <c r="C101" s="213"/>
      <c r="D101" s="213"/>
      <c r="E101" s="213"/>
      <c r="F101" s="213"/>
      <c r="G101" s="213"/>
      <c r="H101" s="213"/>
      <c r="I101" s="213"/>
      <c r="J101" s="213"/>
      <c r="K101" s="213"/>
      <c r="L101" s="213"/>
      <c r="M101" s="213"/>
      <c r="N101" s="213"/>
      <c r="O101" s="213"/>
      <c r="P101" s="213"/>
      <c r="Q101" s="80"/>
      <c r="R101" s="80"/>
      <c r="S101" s="80"/>
      <c r="T101" s="80"/>
      <c r="U101" s="80"/>
      <c r="V101" s="80"/>
      <c r="W101" s="80"/>
      <c r="X101" s="80"/>
      <c r="Y101" s="80"/>
      <c r="Z101" s="80"/>
      <c r="AA101" s="80"/>
      <c r="AB101" s="80"/>
      <c r="AC101" s="80"/>
      <c r="AD101" s="80"/>
      <c r="AE101" s="80"/>
      <c r="AF101" s="80"/>
      <c r="AG101" s="80"/>
      <c r="AH101" s="80"/>
    </row>
    <row r="102" spans="1:34" s="1" customFormat="1">
      <c r="A102" s="70"/>
      <c r="B102" s="70"/>
      <c r="C102" s="70"/>
      <c r="D102" s="70"/>
      <c r="E102" s="70"/>
      <c r="F102" s="70"/>
      <c r="G102" s="70"/>
      <c r="H102" s="70"/>
      <c r="I102" s="70"/>
      <c r="J102" s="70"/>
      <c r="K102" s="70"/>
      <c r="L102" s="70"/>
      <c r="M102" s="70"/>
      <c r="N102" s="70"/>
      <c r="O102" s="70"/>
      <c r="P102" s="70"/>
      <c r="Q102" s="80"/>
      <c r="R102" s="80"/>
      <c r="S102" s="80"/>
      <c r="T102" s="80"/>
      <c r="U102" s="80"/>
      <c r="V102" s="80"/>
      <c r="W102" s="80"/>
      <c r="X102" s="80"/>
      <c r="Y102" s="80"/>
      <c r="Z102" s="80"/>
      <c r="AA102" s="80"/>
      <c r="AB102" s="80"/>
      <c r="AC102" s="80"/>
      <c r="AD102" s="80"/>
      <c r="AE102" s="80"/>
      <c r="AF102" s="80"/>
      <c r="AG102" s="80"/>
      <c r="AH102" s="80"/>
    </row>
    <row r="103" spans="1:34" s="1" customFormat="1" ht="15" customHeight="1">
      <c r="A103" s="70"/>
      <c r="B103" s="806" t="s">
        <v>165</v>
      </c>
      <c r="C103" s="806"/>
      <c r="D103" s="806"/>
      <c r="E103" s="806"/>
      <c r="F103" s="806"/>
      <c r="G103" s="806"/>
      <c r="H103" s="806"/>
      <c r="I103" s="806"/>
      <c r="J103" s="806"/>
      <c r="K103" s="806"/>
      <c r="L103" s="806"/>
      <c r="M103" s="806"/>
      <c r="N103" s="666"/>
      <c r="O103" s="667" t="s">
        <v>166</v>
      </c>
      <c r="P103" s="667"/>
      <c r="Q103" s="80"/>
      <c r="R103" s="80"/>
      <c r="S103" s="80"/>
      <c r="T103" s="80"/>
      <c r="U103" s="80"/>
      <c r="V103" s="80"/>
      <c r="W103" s="80"/>
      <c r="X103" s="80"/>
      <c r="Y103" s="80"/>
      <c r="Z103" s="80"/>
      <c r="AA103" s="80"/>
      <c r="AB103" s="80"/>
      <c r="AC103" s="80"/>
      <c r="AD103" s="80"/>
      <c r="AE103" s="80"/>
      <c r="AF103" s="80"/>
      <c r="AG103" s="80"/>
      <c r="AH103" s="80"/>
    </row>
    <row r="104" spans="1:34" s="1" customFormat="1" ht="14.25" customHeight="1">
      <c r="A104" s="70"/>
      <c r="B104" s="806"/>
      <c r="C104" s="806"/>
      <c r="D104" s="806"/>
      <c r="E104" s="806"/>
      <c r="F104" s="806"/>
      <c r="G104" s="806"/>
      <c r="H104" s="806"/>
      <c r="I104" s="806"/>
      <c r="J104" s="806"/>
      <c r="K104" s="806"/>
      <c r="L104" s="806"/>
      <c r="M104" s="806"/>
      <c r="N104" s="666"/>
      <c r="O104" s="667"/>
      <c r="P104" s="667"/>
      <c r="Q104" s="80"/>
      <c r="R104" s="80"/>
      <c r="S104" s="80"/>
      <c r="T104" s="80"/>
      <c r="U104" s="80"/>
      <c r="V104" s="80"/>
      <c r="W104" s="80"/>
      <c r="X104" s="80"/>
      <c r="Y104" s="80"/>
      <c r="Z104" s="80"/>
      <c r="AA104" s="80"/>
      <c r="AB104" s="80"/>
      <c r="AC104" s="80"/>
      <c r="AD104" s="80"/>
      <c r="AE104" s="80"/>
      <c r="AF104" s="80"/>
      <c r="AG104" s="80"/>
      <c r="AH104" s="80"/>
    </row>
    <row r="105" spans="1:34" s="1" customFormat="1" ht="14.25" customHeight="1">
      <c r="A105" s="70"/>
      <c r="B105" s="806"/>
      <c r="C105" s="806"/>
      <c r="D105" s="806"/>
      <c r="E105" s="806"/>
      <c r="F105" s="806"/>
      <c r="G105" s="806"/>
      <c r="H105" s="806"/>
      <c r="I105" s="806"/>
      <c r="J105" s="806"/>
      <c r="K105" s="806"/>
      <c r="L105" s="806"/>
      <c r="M105" s="806"/>
      <c r="N105" s="70"/>
      <c r="O105" s="667"/>
      <c r="P105" s="667"/>
      <c r="Q105" s="80"/>
      <c r="R105" s="80"/>
      <c r="S105" s="80"/>
      <c r="T105" s="80"/>
      <c r="U105" s="80"/>
      <c r="V105" s="80"/>
      <c r="W105" s="80"/>
      <c r="X105" s="80"/>
      <c r="Y105" s="80"/>
      <c r="Z105" s="80"/>
      <c r="AA105" s="80"/>
      <c r="AB105" s="80"/>
      <c r="AC105" s="80"/>
      <c r="AD105" s="80"/>
      <c r="AE105" s="80"/>
      <c r="AF105" s="80"/>
      <c r="AG105" s="80"/>
      <c r="AH105" s="80"/>
    </row>
    <row r="106" spans="1:34" s="1" customFormat="1" ht="14.25" customHeight="1">
      <c r="A106" s="70"/>
      <c r="B106" s="806"/>
      <c r="C106" s="806"/>
      <c r="D106" s="806"/>
      <c r="E106" s="806"/>
      <c r="F106" s="806"/>
      <c r="G106" s="806"/>
      <c r="H106" s="806"/>
      <c r="I106" s="806"/>
      <c r="J106" s="806"/>
      <c r="K106" s="806"/>
      <c r="L106" s="806"/>
      <c r="M106" s="806"/>
      <c r="N106" s="70"/>
      <c r="O106" s="667"/>
      <c r="P106" s="667"/>
      <c r="Q106" s="80"/>
      <c r="R106" s="80"/>
      <c r="S106" s="80"/>
      <c r="T106" s="80"/>
      <c r="U106" s="80"/>
      <c r="V106" s="80"/>
      <c r="W106" s="80"/>
      <c r="X106" s="80"/>
      <c r="Y106" s="80"/>
      <c r="Z106" s="80"/>
      <c r="AA106" s="80"/>
      <c r="AB106" s="80"/>
      <c r="AC106" s="80"/>
      <c r="AD106" s="80"/>
      <c r="AE106" s="80"/>
      <c r="AF106" s="80"/>
      <c r="AG106" s="80"/>
      <c r="AH106" s="80"/>
    </row>
    <row r="107" spans="1:34" s="1" customFormat="1" ht="14.25" customHeight="1">
      <c r="A107" s="70"/>
      <c r="B107" s="806"/>
      <c r="C107" s="806"/>
      <c r="D107" s="806"/>
      <c r="E107" s="806"/>
      <c r="F107" s="806"/>
      <c r="G107" s="806"/>
      <c r="H107" s="806"/>
      <c r="I107" s="806"/>
      <c r="J107" s="806"/>
      <c r="K107" s="806"/>
      <c r="L107" s="806"/>
      <c r="M107" s="806"/>
      <c r="N107" s="70"/>
      <c r="O107" s="667"/>
      <c r="P107" s="667"/>
      <c r="Q107" s="80"/>
      <c r="R107" s="80"/>
      <c r="S107" s="80"/>
      <c r="T107" s="80"/>
      <c r="U107" s="80"/>
      <c r="V107" s="80"/>
      <c r="W107" s="80"/>
      <c r="X107" s="80"/>
      <c r="Y107" s="80"/>
      <c r="Z107" s="80"/>
      <c r="AA107" s="80"/>
      <c r="AB107" s="80"/>
      <c r="AC107" s="80"/>
      <c r="AD107" s="80"/>
      <c r="AE107" s="80"/>
      <c r="AF107" s="80"/>
      <c r="AG107" s="80"/>
      <c r="AH107" s="80"/>
    </row>
    <row r="108" spans="1:34" s="1" customFormat="1" ht="14.25" customHeight="1">
      <c r="A108" s="70"/>
      <c r="B108" s="70"/>
      <c r="C108" s="70"/>
      <c r="D108" s="70"/>
      <c r="E108" s="70"/>
      <c r="F108" s="70"/>
      <c r="G108" s="70"/>
      <c r="H108" s="70"/>
      <c r="I108" s="70"/>
      <c r="J108" s="70"/>
      <c r="K108" s="70"/>
      <c r="L108" s="70"/>
      <c r="M108" s="70"/>
      <c r="N108" s="70"/>
      <c r="O108" s="667"/>
      <c r="P108" s="667"/>
      <c r="Q108" s="80"/>
      <c r="R108" s="80"/>
      <c r="S108" s="80"/>
      <c r="T108" s="80"/>
      <c r="U108" s="80"/>
      <c r="V108" s="80"/>
      <c r="W108" s="80"/>
      <c r="X108" s="80"/>
      <c r="Y108" s="80"/>
      <c r="Z108" s="80"/>
      <c r="AA108" s="80"/>
      <c r="AB108" s="80"/>
      <c r="AC108" s="80"/>
      <c r="AD108" s="80"/>
      <c r="AE108" s="80"/>
      <c r="AF108" s="80"/>
      <c r="AG108" s="80"/>
      <c r="AH108" s="80"/>
    </row>
    <row r="109" spans="1:34" s="1" customFormat="1" ht="14.25" customHeight="1">
      <c r="A109" s="70"/>
      <c r="B109" s="50"/>
      <c r="C109" s="50"/>
      <c r="D109" s="50"/>
      <c r="E109" s="50"/>
      <c r="F109" s="50"/>
      <c r="G109" s="50"/>
      <c r="H109" s="50"/>
      <c r="I109" s="50"/>
      <c r="J109" s="50"/>
      <c r="K109" s="50"/>
      <c r="L109" s="50"/>
      <c r="M109" s="50"/>
      <c r="N109" s="70"/>
      <c r="O109" s="667"/>
      <c r="P109" s="667"/>
      <c r="Q109" s="80"/>
      <c r="R109" s="80"/>
      <c r="S109" s="80"/>
      <c r="T109" s="80"/>
      <c r="U109" s="80"/>
      <c r="V109" s="80"/>
      <c r="W109" s="80"/>
      <c r="X109" s="80"/>
      <c r="Y109" s="80"/>
      <c r="Z109" s="80"/>
      <c r="AA109" s="80"/>
      <c r="AB109" s="80"/>
      <c r="AC109" s="80"/>
      <c r="AD109" s="80"/>
      <c r="AE109" s="80"/>
      <c r="AF109" s="80"/>
      <c r="AG109" s="80"/>
      <c r="AH109" s="80"/>
    </row>
    <row r="110" spans="1:34" s="1" customFormat="1">
      <c r="A110" s="70"/>
      <c r="B110" s="50"/>
      <c r="C110" s="50"/>
      <c r="D110" s="50"/>
      <c r="E110" s="50"/>
      <c r="F110" s="50"/>
      <c r="G110" s="50"/>
      <c r="H110" s="50"/>
      <c r="I110" s="50"/>
      <c r="J110" s="50"/>
      <c r="K110" s="50"/>
      <c r="L110" s="50"/>
      <c r="M110" s="50"/>
      <c r="N110" s="50"/>
      <c r="O110" s="667"/>
      <c r="P110" s="667"/>
      <c r="Q110" s="80"/>
      <c r="R110" s="80"/>
      <c r="S110" s="80"/>
      <c r="T110" s="80"/>
      <c r="U110" s="80"/>
      <c r="V110" s="80"/>
      <c r="W110" s="80"/>
      <c r="X110" s="80"/>
      <c r="Y110" s="80"/>
      <c r="Z110" s="80"/>
      <c r="AA110" s="80"/>
      <c r="AB110" s="80"/>
      <c r="AC110" s="80"/>
      <c r="AD110" s="80"/>
      <c r="AE110" s="80"/>
      <c r="AF110" s="80"/>
      <c r="AG110" s="80"/>
      <c r="AH110" s="80"/>
    </row>
    <row r="111" spans="1:34">
      <c r="A111" s="393"/>
      <c r="B111" s="70"/>
      <c r="C111" s="121" t="s">
        <v>167</v>
      </c>
      <c r="D111" s="783"/>
      <c r="E111" s="783"/>
      <c r="F111" s="783"/>
      <c r="G111" s="783"/>
      <c r="H111" s="783"/>
      <c r="I111" s="783"/>
      <c r="J111" s="783"/>
      <c r="K111" s="50"/>
      <c r="L111" s="50"/>
      <c r="M111" s="50"/>
      <c r="N111" s="50"/>
      <c r="O111" s="50"/>
      <c r="P111" s="50"/>
    </row>
    <row r="113" spans="2:16">
      <c r="B113" s="50"/>
      <c r="C113" s="10"/>
      <c r="D113" s="50"/>
      <c r="E113" s="50"/>
      <c r="F113" s="50"/>
      <c r="G113" s="50"/>
      <c r="H113" s="50"/>
      <c r="I113" s="50"/>
      <c r="J113" s="50"/>
      <c r="K113" s="50"/>
      <c r="L113" s="50"/>
      <c r="M113" s="50"/>
      <c r="N113" s="50"/>
      <c r="O113" s="50"/>
      <c r="P113" s="50"/>
    </row>
    <row r="115" spans="2:16">
      <c r="B115" s="760" t="s">
        <v>168</v>
      </c>
      <c r="C115" s="760"/>
      <c r="D115" s="122" t="s">
        <v>73</v>
      </c>
      <c r="E115" s="123" t="s">
        <v>169</v>
      </c>
      <c r="F115" s="760" t="s">
        <v>170</v>
      </c>
      <c r="G115" s="760"/>
      <c r="H115" s="760"/>
      <c r="I115" s="760"/>
      <c r="J115" s="760"/>
      <c r="K115" s="761" t="s">
        <v>171</v>
      </c>
      <c r="L115" s="761"/>
      <c r="M115" s="761"/>
      <c r="N115" s="761"/>
      <c r="O115" s="761"/>
      <c r="P115" s="50"/>
    </row>
    <row r="116" spans="2:16" ht="14.15" customHeight="1">
      <c r="B116" s="762" t="s">
        <v>172</v>
      </c>
      <c r="C116" s="763"/>
      <c r="D116" s="766"/>
      <c r="E116" s="768"/>
      <c r="F116" s="770"/>
      <c r="G116" s="771"/>
      <c r="H116" s="771"/>
      <c r="I116" s="771"/>
      <c r="J116" s="772"/>
      <c r="K116" s="776"/>
      <c r="L116" s="777"/>
      <c r="M116" s="777"/>
      <c r="N116" s="777"/>
      <c r="O116" s="778"/>
      <c r="P116" s="50"/>
    </row>
    <row r="117" spans="2:16">
      <c r="B117" s="764"/>
      <c r="C117" s="765"/>
      <c r="D117" s="767"/>
      <c r="E117" s="769"/>
      <c r="F117" s="773"/>
      <c r="G117" s="774"/>
      <c r="H117" s="774"/>
      <c r="I117" s="774"/>
      <c r="J117" s="775"/>
      <c r="K117" s="779"/>
      <c r="L117" s="780"/>
      <c r="M117" s="780"/>
      <c r="N117" s="780"/>
      <c r="O117" s="781"/>
      <c r="P117" s="50"/>
    </row>
    <row r="118" spans="2:16">
      <c r="B118" s="549" t="s">
        <v>173</v>
      </c>
      <c r="C118" s="549"/>
      <c r="D118" s="532" t="s">
        <v>174</v>
      </c>
      <c r="E118" s="575">
        <v>16</v>
      </c>
      <c r="F118" s="572" t="s">
        <v>1458</v>
      </c>
      <c r="G118" s="534"/>
      <c r="H118" s="534"/>
      <c r="I118" s="534"/>
      <c r="J118" s="535"/>
      <c r="K118" s="550" t="s">
        <v>175</v>
      </c>
      <c r="L118" s="545"/>
      <c r="M118" s="545"/>
      <c r="N118" s="545"/>
      <c r="O118" s="546"/>
      <c r="P118" s="50"/>
    </row>
    <row r="119" spans="2:16">
      <c r="B119" s="549" t="s">
        <v>1456</v>
      </c>
      <c r="C119" s="549"/>
      <c r="D119" s="532" t="s">
        <v>174</v>
      </c>
      <c r="E119" s="533">
        <v>8</v>
      </c>
      <c r="F119" s="572" t="s">
        <v>1459</v>
      </c>
      <c r="G119" s="534"/>
      <c r="H119" s="534"/>
      <c r="I119" s="534"/>
      <c r="J119" s="535"/>
      <c r="K119" s="550" t="s">
        <v>175</v>
      </c>
      <c r="L119" s="545"/>
      <c r="M119" s="545"/>
      <c r="N119" s="545"/>
      <c r="O119" s="546"/>
      <c r="P119" s="50"/>
    </row>
    <row r="120" spans="2:16" ht="15.75" customHeight="1">
      <c r="B120" s="737" t="s">
        <v>176</v>
      </c>
      <c r="C120" s="737"/>
      <c r="D120" s="55"/>
      <c r="E120" s="543"/>
      <c r="F120" s="736"/>
      <c r="G120" s="736"/>
      <c r="H120" s="736"/>
      <c r="I120" s="736"/>
      <c r="J120" s="736"/>
      <c r="K120" s="735"/>
      <c r="L120" s="735"/>
      <c r="M120" s="735"/>
      <c r="N120" s="735"/>
      <c r="O120" s="735"/>
      <c r="P120" s="50"/>
    </row>
    <row r="121" spans="2:16" ht="15.75" customHeight="1">
      <c r="B121" s="734" t="s">
        <v>177</v>
      </c>
      <c r="C121" s="734"/>
      <c r="D121" s="55" t="s">
        <v>178</v>
      </c>
      <c r="E121" s="536">
        <v>74.099999999999994</v>
      </c>
      <c r="F121" s="736" t="s">
        <v>179</v>
      </c>
      <c r="G121" s="736"/>
      <c r="H121" s="736"/>
      <c r="I121" s="736"/>
      <c r="J121" s="736"/>
      <c r="K121" s="759" t="s">
        <v>180</v>
      </c>
      <c r="L121" s="735"/>
      <c r="M121" s="735"/>
      <c r="N121" s="735"/>
      <c r="O121" s="735"/>
      <c r="P121" s="50"/>
    </row>
    <row r="122" spans="2:16" ht="15.75" customHeight="1">
      <c r="B122" s="751" t="s">
        <v>181</v>
      </c>
      <c r="C122" s="752"/>
      <c r="D122" s="55" t="s">
        <v>182</v>
      </c>
      <c r="E122" s="537">
        <v>0.8</v>
      </c>
      <c r="F122" s="745" t="s">
        <v>1446</v>
      </c>
      <c r="G122" s="746"/>
      <c r="H122" s="746"/>
      <c r="I122" s="746"/>
      <c r="J122" s="747"/>
      <c r="K122" s="748" t="s">
        <v>183</v>
      </c>
      <c r="L122" s="749"/>
      <c r="M122" s="749"/>
      <c r="N122" s="749"/>
      <c r="O122" s="750"/>
      <c r="P122" s="50"/>
    </row>
    <row r="123" spans="2:16">
      <c r="B123" s="751" t="s">
        <v>184</v>
      </c>
      <c r="C123" s="752"/>
      <c r="D123" s="55" t="s">
        <v>185</v>
      </c>
      <c r="E123" s="540">
        <v>43</v>
      </c>
      <c r="F123" s="742" t="s">
        <v>1447</v>
      </c>
      <c r="G123" s="743"/>
      <c r="H123" s="743"/>
      <c r="I123" s="743"/>
      <c r="J123" s="744"/>
      <c r="K123" s="753" t="s">
        <v>186</v>
      </c>
      <c r="L123" s="754"/>
      <c r="M123" s="754"/>
      <c r="N123" s="754"/>
      <c r="O123" s="755"/>
      <c r="P123" s="50"/>
    </row>
    <row r="124" spans="2:16">
      <c r="B124" s="734" t="s">
        <v>187</v>
      </c>
      <c r="C124" s="734"/>
      <c r="D124" s="55" t="s">
        <v>188</v>
      </c>
      <c r="E124" s="541">
        <f>E122*E123*E121/1000</f>
        <v>2.5490399999999993</v>
      </c>
      <c r="F124" s="745" t="s">
        <v>189</v>
      </c>
      <c r="G124" s="746"/>
      <c r="H124" s="746"/>
      <c r="I124" s="746"/>
      <c r="J124" s="747"/>
      <c r="K124" s="741" t="s">
        <v>1441</v>
      </c>
      <c r="L124" s="741"/>
      <c r="M124" s="741"/>
      <c r="N124" s="741"/>
      <c r="O124" s="741"/>
      <c r="P124" s="50"/>
    </row>
    <row r="125" spans="2:16">
      <c r="B125" s="549" t="s">
        <v>190</v>
      </c>
      <c r="C125" s="531"/>
      <c r="D125" s="55" t="s">
        <v>191</v>
      </c>
      <c r="E125" s="552">
        <v>16.7</v>
      </c>
      <c r="F125" s="551" t="s">
        <v>1445</v>
      </c>
      <c r="G125" s="538"/>
      <c r="H125" s="538"/>
      <c r="I125" s="538"/>
      <c r="J125" s="539"/>
      <c r="K125" s="756" t="s">
        <v>192</v>
      </c>
      <c r="L125" s="757"/>
      <c r="M125" s="757"/>
      <c r="N125" s="757"/>
      <c r="O125" s="758"/>
      <c r="P125" s="50"/>
    </row>
    <row r="126" spans="2:16">
      <c r="B126" s="549" t="s">
        <v>193</v>
      </c>
      <c r="C126" s="531"/>
      <c r="D126" s="55" t="s">
        <v>194</v>
      </c>
      <c r="E126" s="559">
        <f>E125/E121</f>
        <v>0.22537112010796223</v>
      </c>
      <c r="F126" s="551" t="s">
        <v>1486</v>
      </c>
      <c r="G126" s="538"/>
      <c r="H126" s="538"/>
      <c r="I126" s="538"/>
      <c r="J126" s="539"/>
      <c r="K126" s="553" t="s">
        <v>1487</v>
      </c>
      <c r="L126" s="542"/>
      <c r="M126" s="542"/>
      <c r="N126" s="542"/>
      <c r="O126" s="542"/>
      <c r="P126" s="50"/>
    </row>
    <row r="127" spans="2:16">
      <c r="B127" s="734"/>
      <c r="C127" s="734"/>
      <c r="D127" s="55"/>
      <c r="E127" s="144"/>
      <c r="F127" s="736"/>
      <c r="G127" s="736"/>
      <c r="H127" s="736"/>
      <c r="I127" s="736"/>
      <c r="J127" s="736"/>
      <c r="K127" s="735"/>
      <c r="L127" s="735"/>
      <c r="M127" s="735"/>
      <c r="N127" s="735"/>
      <c r="O127" s="735"/>
      <c r="P127" s="50"/>
    </row>
    <row r="128" spans="2:16" ht="14.25" customHeight="1">
      <c r="B128" s="737" t="s">
        <v>195</v>
      </c>
      <c r="C128" s="737"/>
      <c r="D128" s="55"/>
      <c r="E128" s="144"/>
      <c r="F128" s="736"/>
      <c r="G128" s="736"/>
      <c r="H128" s="736"/>
      <c r="I128" s="736"/>
      <c r="J128" s="736"/>
      <c r="K128" s="735"/>
      <c r="L128" s="735"/>
      <c r="M128" s="735"/>
      <c r="N128" s="735"/>
      <c r="O128" s="735"/>
      <c r="P128" s="50"/>
    </row>
    <row r="129" spans="2:15">
      <c r="B129" s="734" t="s">
        <v>196</v>
      </c>
      <c r="C129" s="734"/>
      <c r="D129" s="55" t="s">
        <v>197</v>
      </c>
      <c r="E129" s="544">
        <v>40</v>
      </c>
      <c r="F129" s="736" t="s">
        <v>1444</v>
      </c>
      <c r="G129" s="736"/>
      <c r="H129" s="736"/>
      <c r="I129" s="736"/>
      <c r="J129" s="736"/>
      <c r="K129" s="735" t="s">
        <v>1440</v>
      </c>
      <c r="L129" s="735"/>
      <c r="M129" s="735"/>
      <c r="N129" s="735"/>
      <c r="O129" s="735"/>
    </row>
    <row r="130" spans="2:15">
      <c r="B130" s="734" t="s">
        <v>198</v>
      </c>
      <c r="C130" s="734"/>
      <c r="D130" s="55" t="s">
        <v>199</v>
      </c>
      <c r="E130" s="544">
        <f>E129/100*E124*1000</f>
        <v>1019.6159999999999</v>
      </c>
      <c r="F130" s="735" t="s">
        <v>200</v>
      </c>
      <c r="G130" s="735"/>
      <c r="H130" s="735"/>
      <c r="I130" s="735"/>
      <c r="J130" s="735"/>
      <c r="K130" s="738" t="s">
        <v>1441</v>
      </c>
      <c r="L130" s="739"/>
      <c r="M130" s="739"/>
      <c r="N130" s="739"/>
      <c r="O130" s="740"/>
    </row>
    <row r="131" spans="2:15">
      <c r="B131" s="734" t="s">
        <v>201</v>
      </c>
      <c r="C131" s="734"/>
      <c r="D131" s="55" t="s">
        <v>199</v>
      </c>
      <c r="E131" s="544">
        <f>E130*E126</f>
        <v>229.792</v>
      </c>
      <c r="F131" s="735" t="s">
        <v>202</v>
      </c>
      <c r="G131" s="735"/>
      <c r="H131" s="735"/>
      <c r="I131" s="735"/>
      <c r="J131" s="735"/>
      <c r="K131" s="738" t="s">
        <v>1441</v>
      </c>
      <c r="L131" s="739"/>
      <c r="M131" s="739"/>
      <c r="N131" s="739"/>
      <c r="O131" s="740"/>
    </row>
    <row r="132" spans="2:15" ht="14.15" customHeight="1">
      <c r="B132" s="737" t="s">
        <v>203</v>
      </c>
      <c r="C132" s="737"/>
      <c r="D132" s="547" t="s">
        <v>199</v>
      </c>
      <c r="E132" s="548">
        <f>E130+E131</f>
        <v>1249.4079999999999</v>
      </c>
      <c r="F132" s="736" t="s">
        <v>204</v>
      </c>
      <c r="G132" s="736"/>
      <c r="H132" s="736"/>
      <c r="I132" s="736"/>
      <c r="J132" s="736"/>
      <c r="K132" s="738" t="s">
        <v>1441</v>
      </c>
      <c r="L132" s="739"/>
      <c r="M132" s="739"/>
      <c r="N132" s="739"/>
      <c r="O132" s="740"/>
    </row>
    <row r="133" spans="2:15">
      <c r="B133" s="734"/>
      <c r="C133" s="734"/>
      <c r="D133" s="55"/>
      <c r="E133" s="144"/>
      <c r="F133" s="736"/>
      <c r="G133" s="736"/>
      <c r="H133" s="736"/>
      <c r="I133" s="736"/>
      <c r="J133" s="736"/>
      <c r="K133" s="738"/>
      <c r="L133" s="739"/>
      <c r="M133" s="739"/>
      <c r="N133" s="739"/>
      <c r="O133" s="740"/>
    </row>
    <row r="134" spans="2:15">
      <c r="B134" s="737" t="s">
        <v>205</v>
      </c>
      <c r="C134" s="737"/>
      <c r="D134" s="55"/>
      <c r="E134" s="144"/>
      <c r="F134" s="736"/>
      <c r="G134" s="736"/>
      <c r="H134" s="736"/>
      <c r="I134" s="736"/>
      <c r="J134" s="736"/>
      <c r="K134" s="735"/>
      <c r="L134" s="735"/>
      <c r="M134" s="735"/>
      <c r="N134" s="735"/>
      <c r="O134" s="735"/>
    </row>
    <row r="135" spans="2:15" ht="39" customHeight="1">
      <c r="B135" s="734" t="s">
        <v>206</v>
      </c>
      <c r="C135" s="734"/>
      <c r="D135" s="55" t="s">
        <v>207</v>
      </c>
      <c r="E135" s="543">
        <v>6.5000000000000002E-2</v>
      </c>
      <c r="F135" s="736" t="s">
        <v>1443</v>
      </c>
      <c r="G135" s="736"/>
      <c r="H135" s="736"/>
      <c r="I135" s="736"/>
      <c r="J135" s="736"/>
      <c r="K135" s="735" t="s">
        <v>1442</v>
      </c>
      <c r="L135" s="735"/>
      <c r="M135" s="735"/>
      <c r="N135" s="735"/>
      <c r="O135" s="735"/>
    </row>
    <row r="136" spans="2:15">
      <c r="B136" s="734"/>
      <c r="C136" s="734"/>
      <c r="D136" s="55"/>
      <c r="E136" s="144"/>
      <c r="F136" s="736"/>
      <c r="G136" s="736"/>
      <c r="H136" s="736"/>
      <c r="I136" s="736"/>
      <c r="J136" s="736"/>
      <c r="K136" s="735"/>
      <c r="L136" s="735"/>
      <c r="M136" s="735"/>
      <c r="N136" s="735"/>
      <c r="O136" s="735"/>
    </row>
    <row r="137" spans="2:15">
      <c r="B137" s="737" t="s">
        <v>208</v>
      </c>
      <c r="C137" s="737"/>
      <c r="D137" s="55"/>
      <c r="E137" s="144"/>
      <c r="F137" s="736"/>
      <c r="G137" s="736"/>
      <c r="H137" s="736"/>
      <c r="I137" s="736"/>
      <c r="J137" s="736"/>
      <c r="K137" s="735"/>
      <c r="L137" s="735"/>
      <c r="M137" s="735"/>
      <c r="N137" s="735"/>
      <c r="O137" s="735"/>
    </row>
    <row r="138" spans="2:15">
      <c r="B138" s="734" t="s">
        <v>1451</v>
      </c>
      <c r="C138" s="734"/>
      <c r="D138" s="55" t="s">
        <v>210</v>
      </c>
      <c r="E138" s="543">
        <v>1.296</v>
      </c>
      <c r="F138" s="736" t="s">
        <v>1448</v>
      </c>
      <c r="G138" s="736"/>
      <c r="H138" s="736"/>
      <c r="I138" s="736"/>
      <c r="J138" s="736"/>
      <c r="K138" s="738" t="s">
        <v>175</v>
      </c>
      <c r="L138" s="739"/>
      <c r="M138" s="739"/>
      <c r="N138" s="739"/>
      <c r="O138" s="740"/>
    </row>
    <row r="139" spans="2:15">
      <c r="B139" s="734" t="s">
        <v>198</v>
      </c>
      <c r="C139" s="734"/>
      <c r="D139" s="55" t="s">
        <v>199</v>
      </c>
      <c r="E139" s="544">
        <v>0</v>
      </c>
      <c r="F139" s="736" t="s">
        <v>211</v>
      </c>
      <c r="G139" s="736"/>
      <c r="H139" s="736"/>
      <c r="I139" s="736"/>
      <c r="J139" s="736"/>
      <c r="K139" s="735"/>
      <c r="L139" s="735"/>
      <c r="M139" s="735"/>
      <c r="N139" s="735"/>
      <c r="O139" s="735"/>
    </row>
    <row r="140" spans="2:15">
      <c r="B140" s="734" t="s">
        <v>201</v>
      </c>
      <c r="C140" s="734"/>
      <c r="D140" s="55" t="s">
        <v>199</v>
      </c>
      <c r="E140" s="540">
        <f>E138/1000*E135*10^6</f>
        <v>84.240000000000009</v>
      </c>
      <c r="F140" s="736" t="s">
        <v>1457</v>
      </c>
      <c r="G140" s="736"/>
      <c r="H140" s="736"/>
      <c r="I140" s="736"/>
      <c r="J140" s="736"/>
      <c r="K140" s="735" t="s">
        <v>1441</v>
      </c>
      <c r="L140" s="735"/>
      <c r="M140" s="735"/>
      <c r="N140" s="735"/>
      <c r="O140" s="735"/>
    </row>
    <row r="141" spans="2:15">
      <c r="B141" s="737" t="s">
        <v>203</v>
      </c>
      <c r="C141" s="737"/>
      <c r="D141" s="547" t="s">
        <v>199</v>
      </c>
      <c r="E141" s="548">
        <f>E139+E140</f>
        <v>84.240000000000009</v>
      </c>
      <c r="F141" s="736" t="s">
        <v>204</v>
      </c>
      <c r="G141" s="736"/>
      <c r="H141" s="736"/>
      <c r="I141" s="736"/>
      <c r="J141" s="736"/>
      <c r="K141" s="735" t="s">
        <v>1449</v>
      </c>
      <c r="L141" s="735"/>
      <c r="M141" s="735"/>
      <c r="N141" s="735"/>
      <c r="O141" s="735"/>
    </row>
    <row r="142" spans="2:15">
      <c r="B142" s="734"/>
      <c r="C142" s="734"/>
      <c r="D142" s="55"/>
      <c r="E142" s="144"/>
      <c r="F142" s="736"/>
      <c r="G142" s="736"/>
      <c r="H142" s="736"/>
      <c r="I142" s="736"/>
      <c r="J142" s="736"/>
      <c r="K142" s="735"/>
      <c r="L142" s="735"/>
      <c r="M142" s="735"/>
      <c r="N142" s="735"/>
      <c r="O142" s="735"/>
    </row>
    <row r="143" spans="2:15">
      <c r="B143" s="737" t="s">
        <v>212</v>
      </c>
      <c r="C143" s="737"/>
      <c r="D143" s="55"/>
      <c r="E143" s="544"/>
      <c r="F143" s="736"/>
      <c r="G143" s="736"/>
      <c r="H143" s="736"/>
      <c r="I143" s="736"/>
      <c r="J143" s="736"/>
      <c r="K143" s="735"/>
      <c r="L143" s="735"/>
      <c r="M143" s="735"/>
      <c r="N143" s="735"/>
      <c r="O143" s="735"/>
    </row>
    <row r="144" spans="2:15">
      <c r="B144" s="734" t="s">
        <v>213</v>
      </c>
      <c r="C144" s="734"/>
      <c r="D144" s="55" t="s">
        <v>214</v>
      </c>
      <c r="E144" s="544">
        <v>64500</v>
      </c>
      <c r="F144" s="736" t="s">
        <v>215</v>
      </c>
      <c r="G144" s="736"/>
      <c r="H144" s="736"/>
      <c r="I144" s="736"/>
      <c r="J144" s="736"/>
      <c r="K144" s="735" t="s">
        <v>216</v>
      </c>
      <c r="L144" s="735"/>
      <c r="M144" s="735"/>
      <c r="N144" s="735"/>
      <c r="O144" s="735"/>
    </row>
    <row r="145" spans="2:15">
      <c r="B145" s="734"/>
      <c r="C145" s="734"/>
      <c r="D145" s="55"/>
      <c r="E145" s="144"/>
      <c r="F145" s="736"/>
      <c r="G145" s="736"/>
      <c r="H145" s="736"/>
      <c r="I145" s="736"/>
      <c r="J145" s="736"/>
      <c r="K145" s="735"/>
      <c r="L145" s="735"/>
      <c r="M145" s="735"/>
      <c r="N145" s="735"/>
      <c r="O145" s="735"/>
    </row>
    <row r="146" spans="2:15">
      <c r="B146" s="734"/>
      <c r="C146" s="734"/>
      <c r="D146" s="55"/>
      <c r="E146" s="144"/>
      <c r="F146" s="736"/>
      <c r="G146" s="736"/>
      <c r="H146" s="736"/>
      <c r="I146" s="736"/>
      <c r="J146" s="736"/>
      <c r="K146" s="735"/>
      <c r="L146" s="735"/>
      <c r="M146" s="735"/>
      <c r="N146" s="735"/>
      <c r="O146" s="735"/>
    </row>
  </sheetData>
  <sheetProtection algorithmName="SHA-512" hashValue="kgXMmhpSTwk6+E88P6ya00OMEXb6X/RhVSfLjDL9j/y4Exx1D7wK+Z8rLTXzkaNXKExdX5P8MkHK53DxvEymlw==" saltValue="MXCEGVlPX4p44jkdpYTwkQ==" spinCount="100000" sheet="1" formatCells="0" formatColumns="0" formatRows="0" insertColumns="0" insertRows="0" insertHyperlinks="0" deleteColumns="0" deleteRows="0" sort="0" autoFilter="0" pivotTables="0"/>
  <mergeCells count="168">
    <mergeCell ref="D111:J111"/>
    <mergeCell ref="C14:M14"/>
    <mergeCell ref="C27:M27"/>
    <mergeCell ref="F28:L28"/>
    <mergeCell ref="F15:L15"/>
    <mergeCell ref="O61:P67"/>
    <mergeCell ref="B89:L97"/>
    <mergeCell ref="L57:L59"/>
    <mergeCell ref="L65:L70"/>
    <mergeCell ref="L76:L79"/>
    <mergeCell ref="B103:M107"/>
    <mergeCell ref="B60:D60"/>
    <mergeCell ref="B71:D71"/>
    <mergeCell ref="B80:D80"/>
    <mergeCell ref="E71:L74"/>
    <mergeCell ref="F33:L33"/>
    <mergeCell ref="F34:F35"/>
    <mergeCell ref="G34:H35"/>
    <mergeCell ref="J34:L34"/>
    <mergeCell ref="F36:F37"/>
    <mergeCell ref="G36:H37"/>
    <mergeCell ref="J18:J19"/>
    <mergeCell ref="J23:J24"/>
    <mergeCell ref="F29:F30"/>
    <mergeCell ref="B5:P5"/>
    <mergeCell ref="B9:F10"/>
    <mergeCell ref="B6:B7"/>
    <mergeCell ref="C6:H7"/>
    <mergeCell ref="I6:I7"/>
    <mergeCell ref="J6:J7"/>
    <mergeCell ref="K6:K7"/>
    <mergeCell ref="L6:L7"/>
    <mergeCell ref="M6:M7"/>
    <mergeCell ref="N6:N7"/>
    <mergeCell ref="O6:O7"/>
    <mergeCell ref="P6:P7"/>
    <mergeCell ref="G9:P10"/>
    <mergeCell ref="F120:J120"/>
    <mergeCell ref="F121:J121"/>
    <mergeCell ref="B120:C120"/>
    <mergeCell ref="K120:O120"/>
    <mergeCell ref="B121:C121"/>
    <mergeCell ref="K121:O121"/>
    <mergeCell ref="B115:C115"/>
    <mergeCell ref="F115:J115"/>
    <mergeCell ref="K115:O115"/>
    <mergeCell ref="B116:C117"/>
    <mergeCell ref="D116:D117"/>
    <mergeCell ref="E116:E117"/>
    <mergeCell ref="F116:J117"/>
    <mergeCell ref="K116:O117"/>
    <mergeCell ref="B124:C124"/>
    <mergeCell ref="K124:O124"/>
    <mergeCell ref="F123:J123"/>
    <mergeCell ref="F124:J124"/>
    <mergeCell ref="K122:O122"/>
    <mergeCell ref="B130:C130"/>
    <mergeCell ref="B122:C122"/>
    <mergeCell ref="F122:J122"/>
    <mergeCell ref="B123:C123"/>
    <mergeCell ref="K123:O123"/>
    <mergeCell ref="F130:J130"/>
    <mergeCell ref="K125:O125"/>
    <mergeCell ref="B131:C131"/>
    <mergeCell ref="F131:J131"/>
    <mergeCell ref="B129:C129"/>
    <mergeCell ref="K129:O129"/>
    <mergeCell ref="F129:J129"/>
    <mergeCell ref="B127:C127"/>
    <mergeCell ref="K127:O127"/>
    <mergeCell ref="B128:C128"/>
    <mergeCell ref="K128:O128"/>
    <mergeCell ref="F127:J127"/>
    <mergeCell ref="F128:J128"/>
    <mergeCell ref="K130:O130"/>
    <mergeCell ref="K131:O131"/>
    <mergeCell ref="B133:C133"/>
    <mergeCell ref="B134:C134"/>
    <mergeCell ref="K134:O134"/>
    <mergeCell ref="F133:J133"/>
    <mergeCell ref="F134:J134"/>
    <mergeCell ref="B132:C132"/>
    <mergeCell ref="F132:J132"/>
    <mergeCell ref="K132:O132"/>
    <mergeCell ref="K133:O133"/>
    <mergeCell ref="F140:J140"/>
    <mergeCell ref="B137:C137"/>
    <mergeCell ref="K137:O137"/>
    <mergeCell ref="B138:C138"/>
    <mergeCell ref="K138:O138"/>
    <mergeCell ref="F137:J137"/>
    <mergeCell ref="F138:J138"/>
    <mergeCell ref="B135:C135"/>
    <mergeCell ref="K135:O135"/>
    <mergeCell ref="B136:C136"/>
    <mergeCell ref="K136:O136"/>
    <mergeCell ref="F135:J135"/>
    <mergeCell ref="F136:J136"/>
    <mergeCell ref="V38:AE39"/>
    <mergeCell ref="B145:C145"/>
    <mergeCell ref="K145:O145"/>
    <mergeCell ref="B146:C146"/>
    <mergeCell ref="K146:O146"/>
    <mergeCell ref="F145:J145"/>
    <mergeCell ref="F146:J146"/>
    <mergeCell ref="B143:C143"/>
    <mergeCell ref="K143:O143"/>
    <mergeCell ref="B144:C144"/>
    <mergeCell ref="K144:O144"/>
    <mergeCell ref="F143:J143"/>
    <mergeCell ref="F144:J144"/>
    <mergeCell ref="B141:C141"/>
    <mergeCell ref="K141:O141"/>
    <mergeCell ref="B142:C142"/>
    <mergeCell ref="K142:O142"/>
    <mergeCell ref="F141:J141"/>
    <mergeCell ref="F142:J142"/>
    <mergeCell ref="B139:C139"/>
    <mergeCell ref="K139:O139"/>
    <mergeCell ref="B140:C140"/>
    <mergeCell ref="K140:O140"/>
    <mergeCell ref="F139:J139"/>
    <mergeCell ref="J31:J32"/>
    <mergeCell ref="K31:K32"/>
    <mergeCell ref="L31:L32"/>
    <mergeCell ref="J21:L21"/>
    <mergeCell ref="J16:L16"/>
    <mergeCell ref="C16:E24"/>
    <mergeCell ref="F20:L20"/>
    <mergeCell ref="F21:F22"/>
    <mergeCell ref="G21:H22"/>
    <mergeCell ref="G16:H17"/>
    <mergeCell ref="G18:H19"/>
    <mergeCell ref="G23:H24"/>
    <mergeCell ref="K18:K19"/>
    <mergeCell ref="F16:F17"/>
    <mergeCell ref="F18:F19"/>
    <mergeCell ref="L18:L19"/>
    <mergeCell ref="K23:K24"/>
    <mergeCell ref="L23:L24"/>
    <mergeCell ref="G29:H30"/>
    <mergeCell ref="J29:L29"/>
    <mergeCell ref="F31:F32"/>
    <mergeCell ref="G31:H32"/>
    <mergeCell ref="J36:J37"/>
    <mergeCell ref="K36:K37"/>
    <mergeCell ref="C41:E44"/>
    <mergeCell ref="N103:N104"/>
    <mergeCell ref="O54:P56"/>
    <mergeCell ref="O16:P22"/>
    <mergeCell ref="C29:E37"/>
    <mergeCell ref="L36:L37"/>
    <mergeCell ref="F40:I42"/>
    <mergeCell ref="F43:I44"/>
    <mergeCell ref="J40:M42"/>
    <mergeCell ref="J43:M44"/>
    <mergeCell ref="B87:L88"/>
    <mergeCell ref="O103:P110"/>
    <mergeCell ref="C40:E40"/>
    <mergeCell ref="E80:L83"/>
    <mergeCell ref="B65:D70"/>
    <mergeCell ref="E65:K70"/>
    <mergeCell ref="B57:D59"/>
    <mergeCell ref="B76:D79"/>
    <mergeCell ref="E57:K59"/>
    <mergeCell ref="E76:K79"/>
    <mergeCell ref="E60:L63"/>
    <mergeCell ref="F23:F24"/>
  </mergeCells>
  <dataValidations xWindow="277" yWindow="809" count="7">
    <dataValidation allowBlank="1" showInputMessage="1" showErrorMessage="1" promptTitle="Other funders" prompt="Please describe which other donors also contribute to mitigation effects in the categories reported on by the project (e.g. through additional financial or technical support to political partners). Please ensure you update the list when needed. " sqref="B98:L99" xr:uid="{00000000-0002-0000-0300-000000000000}"/>
    <dataValidation allowBlank="1" showInputMessage="1" showErrorMessage="1" prompt="For GWP of other GHG/substances, please refer to page 731 in http://www.climatechange2013.org/images/report/WG1AR5_Chapter08_FINAL.pdf _x000a_" sqref="B120:C122" xr:uid="{00000000-0002-0000-0300-000001000000}"/>
    <dataValidation allowBlank="1" showInputMessage="1" showErrorMessage="1" prompt="Technology lifetime is a mandatory parameter/assumption. If different technologies are used, please add additional rows accordingly." sqref="B116 D116:F116 K116" xr:uid="{00000000-0002-0000-0300-000002000000}"/>
    <dataValidation allowBlank="1" showInputMessage="1" showErrorMessage="1" promptTitle="Enhanced policy frameworks" prompt="Please explain how your project supports enhanced policy frameworks to increase long-term mitigation impacts and make reference to the relevant outcome(s), ouputs and/or work packages." sqref="E80:L83" xr:uid="{00000000-0002-0000-0300-000003000000}"/>
    <dataValidation allowBlank="1" showInputMessage="1" showErrorMessage="1" promptTitle="Direct mitigation" prompt="Please briefly explain how your project works on direct mitigation and make reference to the relevant outcome(s), ouputs and/or work packages." sqref="E60:L63" xr:uid="{00000000-0002-0000-0300-000004000000}"/>
    <dataValidation allowBlank="1" showInputMessage="1" showErrorMessage="1" promptTitle="Indirect mitigation" prompt="Please briefly explain how your project works on indirect mitigation and make reference to the relevant outcome(s), ouputs and/or work packages." sqref="E71:L74" xr:uid="{00000000-0002-0000-0300-000005000000}"/>
    <dataValidation allowBlank="1" showInputMessage="1" showErrorMessage="1" promptTitle="Other funders" prompt="Please describe which other donors contribute to mitigation effects in the categories reported on by the project and ensure you update the list when needed. " sqref="B89:L97" xr:uid="{00000000-0002-0000-0300-000006000000}"/>
  </dataValidations>
  <hyperlinks>
    <hyperlink ref="B6:B7" location="'Basic Data'!A1" display="&lt;" xr:uid="{00000000-0004-0000-0300-000005000000}"/>
    <hyperlink ref="I6:I7" location="'SI1 | 1 ER'!A1" display="&gt;" xr:uid="{00000000-0004-0000-0300-000006000000}"/>
    <hyperlink ref="N6:N7" location="'Basic Data'!A1" display="Basic Data" xr:uid="{00000000-0004-0000-0300-000007000000}"/>
    <hyperlink ref="O6:O7" location="Manual!A1" display="Manual" xr:uid="{00000000-0004-0000-0300-000008000000}"/>
    <hyperlink ref="P6:P7" location="Overview!A1" display="Overview" xr:uid="{00000000-0004-0000-0300-000009000000}"/>
    <hyperlink ref="K121" r:id="rId1" xr:uid="{993ECF8A-FA14-45D6-890E-5FA6F8A7733F}"/>
    <hyperlink ref="K123" r:id="rId2" xr:uid="{71A5D98B-349A-452A-84E0-E56B80BAFDDF}"/>
    <hyperlink ref="K125" r:id="rId3" xr:uid="{9DEB629F-C686-43C7-8435-9C8E5F0BAE49}"/>
    <hyperlink ref="K122" r:id="rId4" xr:uid="{B682A303-955F-44FB-BFA8-E79316456A8E}"/>
  </hyperlinks>
  <pageMargins left="0.7" right="0.7" top="0.78740157499999996" bottom="0.78740157499999996" header="0.3" footer="0.3"/>
  <pageSetup paperSize="9" orientation="portrait" r:id="rId5"/>
  <drawing r:id="rId6"/>
  <extLst>
    <ext xmlns:x14="http://schemas.microsoft.com/office/spreadsheetml/2009/9/main" uri="{78C0D931-6437-407d-A8EE-F0AAD7539E65}">
      <x14:conditionalFormattings>
        <x14:conditionalFormatting xmlns:xm="http://schemas.microsoft.com/office/excel/2006/main">
          <x14:cfRule type="containsText" priority="4" operator="containsText" id="{6CF1FFC9-9745-4751-BA9F-D70BA8C4F7A9}">
            <xm:f>NOT(ISERROR(SEARCH(Calc!$E$41,G9)))</xm:f>
            <xm:f>Calc!$E$41</xm:f>
            <x14:dxf>
              <fill>
                <patternFill>
                  <bgColor theme="5" tint="0.39994506668294322"/>
                </patternFill>
              </fill>
            </x14:dxf>
          </x14:cfRule>
          <x14:cfRule type="containsText" priority="7" operator="containsText" id="{981F5C8B-1644-41C8-98BC-10F9BD65B58E}">
            <xm:f>NOT(ISERROR(SEARCH(Calc!$E$42,G9)))</xm:f>
            <xm:f>Calc!$E$42</xm:f>
            <x14:dxf>
              <fill>
                <patternFill>
                  <bgColor theme="4" tint="0.79998168889431442"/>
                </patternFill>
              </fill>
            </x14:dxf>
          </x14:cfRule>
          <x14:cfRule type="containsText" priority="8" operator="containsText" id="{2D6924B3-037A-4677-A1AF-20EF59BAE88B}">
            <xm:f>NOT(ISERROR(SEARCH(Calc!$E$43,G9)))</xm:f>
            <xm:f>Calc!$E$43</xm:f>
            <x14:dxf>
              <font>
                <b/>
                <i val="0"/>
                <color theme="0"/>
              </font>
              <fill>
                <patternFill>
                  <bgColor theme="6"/>
                </patternFill>
              </fill>
            </x14:dxf>
          </x14:cfRule>
          <xm:sqref>G9:P10</xm:sqref>
        </x14:conditionalFormatting>
        <x14:conditionalFormatting xmlns:xm="http://schemas.microsoft.com/office/excel/2006/main">
          <x14:cfRule type="containsText" priority="11" operator="containsText" id="{1E4F84AA-1996-48DF-B5D3-DE6882E62ADF}">
            <xm:f>NOT(ISERROR(SEARCH($W$9,V38)))</xm:f>
            <xm:f>$W$9</xm:f>
            <x14:dxf>
              <font>
                <b/>
                <i val="0"/>
                <color theme="4"/>
              </font>
              <fill>
                <patternFill>
                  <bgColor theme="0" tint="-4.9989318521683403E-2"/>
                </patternFill>
              </fill>
            </x14:dxf>
          </x14:cfRule>
          <x14:cfRule type="containsText" priority="12" operator="containsText" id="{948D3E12-2B36-4856-B62F-CC5B30091AC7}">
            <xm:f>NOT(ISERROR(SEARCH($W$10,V38)))</xm:f>
            <xm:f>$W$10</xm:f>
            <x14:dxf>
              <font>
                <b/>
                <i val="0"/>
                <color theme="9"/>
              </font>
              <fill>
                <patternFill>
                  <bgColor theme="0" tint="-4.9989318521683403E-2"/>
                </patternFill>
              </fill>
            </x14:dxf>
          </x14:cfRule>
          <xm:sqref>V38</xm:sqref>
        </x14:conditionalFormatting>
      </x14:conditionalFormattings>
    </ext>
    <ext xmlns:x14="http://schemas.microsoft.com/office/spreadsheetml/2009/9/main" uri="{CCE6A557-97BC-4b89-ADB6-D9C93CAAB3DF}">
      <x14:dataValidations xmlns:xm="http://schemas.microsoft.com/office/excel/2006/main" xWindow="277" yWindow="809" count="1">
        <x14:dataValidation type="list" allowBlank="1" showInputMessage="1" showErrorMessage="1" xr:uid="{00000000-0002-0000-0300-000007000000}">
          <x14:formula1>
            <xm:f>Calc!$A$32:$A$34</xm:f>
          </x14:formula1>
          <xm:sqref>L65:L70 L76:L79 L57:L59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W354"/>
  <sheetViews>
    <sheetView tabSelected="1" zoomScale="90" zoomScaleNormal="90" workbookViewId="0">
      <pane ySplit="10" topLeftCell="A130" activePane="bottomLeft" state="frozen"/>
      <selection activeCell="F125" sqref="F125:H125"/>
      <selection pane="bottomLeft" activeCell="K204" sqref="K204"/>
    </sheetView>
  </sheetViews>
  <sheetFormatPr defaultColWidth="11" defaultRowHeight="14"/>
  <cols>
    <col min="1" max="1" width="11" style="394" customWidth="1"/>
    <col min="2" max="4" width="11" style="9" customWidth="1"/>
    <col min="5" max="5" width="11.08203125" style="9" customWidth="1"/>
    <col min="6" max="6" width="11" style="9" customWidth="1"/>
    <col min="7" max="8" width="11" style="9"/>
    <col min="9" max="9" width="14.08203125" style="9" customWidth="1"/>
    <col min="10" max="10" width="8.5" style="9" customWidth="1"/>
    <col min="11" max="11" width="12" style="9" customWidth="1"/>
    <col min="12" max="17" width="11.58203125" style="9" customWidth="1"/>
    <col min="18" max="23" width="11.5820312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5" customHeight="1">
      <c r="A5" s="394"/>
      <c r="B5" s="618" t="s">
        <v>128</v>
      </c>
      <c r="C5" s="618"/>
      <c r="D5" s="618"/>
      <c r="E5" s="618"/>
      <c r="F5" s="618"/>
      <c r="G5" s="618"/>
      <c r="H5" s="618"/>
      <c r="I5" s="618"/>
      <c r="J5" s="618"/>
      <c r="K5" s="618"/>
      <c r="L5" s="618"/>
      <c r="M5" s="618"/>
      <c r="N5" s="618"/>
      <c r="O5" s="618"/>
      <c r="P5" s="618"/>
      <c r="Q5" s="618"/>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5" customHeight="1">
      <c r="A6" s="394"/>
      <c r="B6" s="620" t="s">
        <v>1</v>
      </c>
      <c r="C6" s="605" t="s">
        <v>217</v>
      </c>
      <c r="D6" s="605"/>
      <c r="E6" s="605"/>
      <c r="F6" s="605"/>
      <c r="G6" s="605"/>
      <c r="H6" s="605"/>
      <c r="I6" s="620" t="s">
        <v>3</v>
      </c>
      <c r="J6" s="617"/>
      <c r="K6" s="619"/>
      <c r="L6" s="617"/>
      <c r="M6" s="617"/>
      <c r="N6" s="577" t="s">
        <v>4</v>
      </c>
      <c r="O6" s="620" t="s">
        <v>5</v>
      </c>
      <c r="P6" s="620" t="s">
        <v>2</v>
      </c>
      <c r="Q6" s="620"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25" customHeight="1">
      <c r="A7" s="394"/>
      <c r="B7" s="620"/>
      <c r="C7" s="605"/>
      <c r="D7" s="605"/>
      <c r="E7" s="605"/>
      <c r="F7" s="605"/>
      <c r="G7" s="605"/>
      <c r="H7" s="605"/>
      <c r="I7" s="620"/>
      <c r="J7" s="617"/>
      <c r="K7" s="619"/>
      <c r="L7" s="617"/>
      <c r="M7" s="617"/>
      <c r="N7" s="577"/>
      <c r="O7" s="620"/>
      <c r="P7" s="620"/>
      <c r="Q7" s="620"/>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4"/>
      <c r="B8" s="70"/>
      <c r="C8" s="70"/>
      <c r="D8" s="70"/>
      <c r="E8" s="70"/>
      <c r="F8" s="70"/>
      <c r="G8" s="70"/>
      <c r="H8" s="70"/>
      <c r="I8" s="70"/>
      <c r="J8" s="70"/>
      <c r="K8" s="70"/>
      <c r="L8" s="70"/>
      <c r="M8" s="70"/>
      <c r="N8" s="70"/>
      <c r="O8" s="70"/>
      <c r="P8" s="70"/>
      <c r="Q8" s="70"/>
      <c r="R8" s="80"/>
      <c r="S8" s="80"/>
      <c r="T8" s="80"/>
      <c r="U8" s="80"/>
      <c r="V8" s="153"/>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15" customHeight="1">
      <c r="A9" s="394"/>
      <c r="B9" s="633" t="s">
        <v>104</v>
      </c>
      <c r="C9" s="634"/>
      <c r="D9" s="634"/>
      <c r="E9" s="634"/>
      <c r="F9" s="634"/>
      <c r="G9" s="841" t="str">
        <f>VLOOKUP(Calc!$B$49,Calc!$C$48:$D$51,2,FALSE)</f>
        <v xml:space="preserve">Yes: Since the project aims at mitigating GHG directly through financial investments, please fill out this sheet. </v>
      </c>
      <c r="H9" s="842"/>
      <c r="I9" s="842"/>
      <c r="J9" s="842"/>
      <c r="K9" s="842"/>
      <c r="L9" s="842"/>
      <c r="M9" s="842"/>
      <c r="N9" s="842"/>
      <c r="O9" s="842"/>
      <c r="P9" s="842"/>
      <c r="Q9" s="843"/>
      <c r="R9" s="80"/>
      <c r="S9" s="80"/>
      <c r="T9" s="80"/>
      <c r="U9" s="80"/>
      <c r="V9" s="153"/>
      <c r="W9" s="161"/>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4"/>
      <c r="B10" s="635"/>
      <c r="C10" s="636"/>
      <c r="D10" s="636"/>
      <c r="E10" s="636"/>
      <c r="F10" s="636"/>
      <c r="G10" s="844"/>
      <c r="H10" s="845"/>
      <c r="I10" s="845"/>
      <c r="J10" s="845"/>
      <c r="K10" s="845"/>
      <c r="L10" s="845"/>
      <c r="M10" s="845"/>
      <c r="N10" s="845"/>
      <c r="O10" s="845"/>
      <c r="P10" s="845"/>
      <c r="Q10" s="846"/>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4"/>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c r="A12" s="394"/>
      <c r="B12" s="375" t="s">
        <v>218</v>
      </c>
      <c r="C12" s="213"/>
      <c r="D12" s="213"/>
      <c r="E12" s="213"/>
      <c r="F12" s="213"/>
      <c r="G12" s="213"/>
      <c r="H12" s="213"/>
      <c r="I12" s="213"/>
      <c r="J12" s="213"/>
      <c r="K12" s="213"/>
      <c r="L12" s="213"/>
      <c r="M12" s="213"/>
      <c r="N12" s="213"/>
      <c r="O12" s="213"/>
      <c r="P12" s="213"/>
      <c r="Q12" s="213"/>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6"/>
      <c r="AC13" s="77"/>
      <c r="AD13" s="77"/>
      <c r="AE13" s="77"/>
      <c r="AF13" s="77"/>
      <c r="AG13" s="77"/>
      <c r="AH13" s="77"/>
      <c r="AI13" s="77"/>
      <c r="AJ13" s="77"/>
      <c r="AK13" s="77"/>
      <c r="AL13" s="77"/>
      <c r="AM13" s="77"/>
      <c r="AN13" s="77"/>
      <c r="AO13" s="77"/>
      <c r="AP13" s="77"/>
      <c r="AQ13" s="77"/>
      <c r="AR13" s="77"/>
      <c r="AS13" s="77"/>
    </row>
    <row r="14" spans="1:45" s="80" customFormat="1" ht="14.15" customHeight="1">
      <c r="A14" s="146"/>
      <c r="B14" s="806" t="s">
        <v>219</v>
      </c>
      <c r="C14" s="806"/>
      <c r="D14" s="806"/>
      <c r="E14" s="806"/>
      <c r="F14" s="806"/>
      <c r="G14" s="806"/>
      <c r="H14" s="806"/>
      <c r="I14" s="806"/>
      <c r="J14" s="806"/>
      <c r="K14" s="806"/>
      <c r="L14" s="806"/>
      <c r="M14" s="806"/>
      <c r="N14" s="806"/>
      <c r="O14" s="806"/>
      <c r="P14" s="806"/>
      <c r="Q14" s="806"/>
      <c r="R14" s="162"/>
      <c r="S14" s="162"/>
      <c r="T14" s="162"/>
      <c r="U14" s="162"/>
      <c r="AC14" s="77"/>
      <c r="AD14" s="77"/>
      <c r="AE14" s="77"/>
      <c r="AF14" s="77"/>
      <c r="AG14" s="77"/>
      <c r="AH14" s="77"/>
      <c r="AI14" s="77"/>
      <c r="AJ14" s="77"/>
      <c r="AK14" s="77"/>
      <c r="AL14" s="77"/>
      <c r="AM14" s="77"/>
      <c r="AN14" s="77"/>
      <c r="AO14" s="77"/>
      <c r="AP14" s="77"/>
      <c r="AQ14" s="77"/>
      <c r="AR14" s="77"/>
      <c r="AS14" s="77"/>
    </row>
    <row r="15" spans="1:45" s="80" customFormat="1">
      <c r="A15" s="146"/>
      <c r="B15" s="806"/>
      <c r="C15" s="806"/>
      <c r="D15" s="806"/>
      <c r="E15" s="806"/>
      <c r="F15" s="806"/>
      <c r="G15" s="806"/>
      <c r="H15" s="806"/>
      <c r="I15" s="806"/>
      <c r="J15" s="806"/>
      <c r="K15" s="806"/>
      <c r="L15" s="806"/>
      <c r="M15" s="806"/>
      <c r="N15" s="806"/>
      <c r="O15" s="806"/>
      <c r="P15" s="806"/>
      <c r="Q15" s="806"/>
      <c r="R15" s="162"/>
      <c r="S15" s="162"/>
      <c r="T15" s="162"/>
      <c r="U15" s="162"/>
      <c r="AC15" s="77"/>
      <c r="AD15" s="77"/>
      <c r="AE15" s="77"/>
      <c r="AF15" s="77"/>
      <c r="AG15" s="77"/>
      <c r="AH15" s="77"/>
      <c r="AI15" s="77"/>
      <c r="AJ15" s="77"/>
      <c r="AK15" s="77"/>
      <c r="AL15" s="77"/>
      <c r="AM15" s="77"/>
      <c r="AN15" s="77"/>
      <c r="AO15" s="77"/>
      <c r="AP15" s="77"/>
      <c r="AQ15" s="77"/>
      <c r="AR15" s="77"/>
      <c r="AS15" s="77"/>
    </row>
    <row r="16" spans="1:45" s="1" customFormat="1">
      <c r="A16" s="394"/>
      <c r="B16" s="212"/>
      <c r="C16" s="212"/>
      <c r="D16" s="212"/>
      <c r="E16" s="212"/>
      <c r="F16" s="212"/>
      <c r="G16" s="212"/>
      <c r="H16" s="212"/>
      <c r="I16" s="212"/>
      <c r="J16" s="212"/>
      <c r="K16" s="212"/>
      <c r="L16" s="212"/>
      <c r="M16" s="212"/>
      <c r="N16" s="212"/>
      <c r="O16" s="212"/>
      <c r="P16" s="212"/>
      <c r="Q16" s="212"/>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c r="B17" s="64" t="s">
        <v>220</v>
      </c>
      <c r="C17" s="65"/>
      <c r="D17" s="65"/>
      <c r="E17" s="65"/>
      <c r="F17" s="65"/>
      <c r="G17" s="65"/>
      <c r="H17" s="65"/>
      <c r="I17" s="65"/>
      <c r="J17" s="65"/>
      <c r="K17" s="65"/>
      <c r="L17" s="65"/>
      <c r="M17" s="65"/>
      <c r="N17" s="65"/>
      <c r="O17" s="65"/>
      <c r="P17" s="65"/>
      <c r="Q17" s="65"/>
    </row>
    <row r="18" spans="1:20" s="77" customFormat="1" ht="14.25" customHeight="1">
      <c r="A18" s="146"/>
      <c r="B18" s="80"/>
      <c r="C18" s="80"/>
      <c r="D18" s="80"/>
      <c r="E18" s="80"/>
      <c r="F18" s="80"/>
      <c r="G18" s="80"/>
      <c r="H18" s="80"/>
      <c r="I18" s="80"/>
      <c r="J18" s="80"/>
      <c r="K18" s="80"/>
      <c r="L18" s="80"/>
      <c r="M18" s="80"/>
      <c r="N18" s="80"/>
      <c r="O18" s="80"/>
      <c r="P18" s="80"/>
      <c r="Q18" s="80"/>
    </row>
    <row r="19" spans="1:20" s="77" customFormat="1" ht="14.25" customHeight="1">
      <c r="A19" s="146"/>
      <c r="B19" s="875" t="s">
        <v>221</v>
      </c>
      <c r="C19" s="875"/>
      <c r="D19" s="875"/>
      <c r="E19" s="875"/>
      <c r="F19" s="875"/>
      <c r="G19" s="875"/>
      <c r="H19" s="875"/>
      <c r="I19" s="875"/>
      <c r="J19" s="875"/>
      <c r="K19" s="875"/>
      <c r="L19" s="875"/>
      <c r="M19" s="875"/>
      <c r="N19" s="875"/>
      <c r="O19" s="875"/>
      <c r="P19" s="875"/>
      <c r="Q19" s="875"/>
      <c r="R19" s="22"/>
      <c r="S19" s="22"/>
      <c r="T19" s="22"/>
    </row>
    <row r="20" spans="1:20" s="77" customFormat="1">
      <c r="A20" s="146"/>
      <c r="B20" s="875"/>
      <c r="C20" s="875"/>
      <c r="D20" s="875"/>
      <c r="E20" s="875"/>
      <c r="F20" s="875"/>
      <c r="G20" s="875"/>
      <c r="H20" s="875"/>
      <c r="I20" s="875"/>
      <c r="J20" s="875"/>
      <c r="K20" s="875"/>
      <c r="L20" s="875"/>
      <c r="M20" s="875"/>
      <c r="N20" s="875"/>
      <c r="O20" s="875"/>
      <c r="P20" s="875"/>
      <c r="Q20" s="875"/>
    </row>
    <row r="21" spans="1:20" s="77" customFormat="1">
      <c r="A21" s="146"/>
      <c r="B21" s="875"/>
      <c r="C21" s="875"/>
      <c r="D21" s="875"/>
      <c r="E21" s="875"/>
      <c r="F21" s="875"/>
      <c r="G21" s="875"/>
      <c r="H21" s="875"/>
      <c r="I21" s="875"/>
      <c r="J21" s="875"/>
      <c r="K21" s="875"/>
      <c r="L21" s="875"/>
      <c r="M21" s="875"/>
      <c r="N21" s="875"/>
      <c r="O21" s="875"/>
      <c r="P21" s="875"/>
      <c r="Q21" s="875"/>
    </row>
    <row r="22" spans="1:20" s="77" customFormat="1">
      <c r="A22" s="146"/>
      <c r="B22" s="875"/>
      <c r="C22" s="875"/>
      <c r="D22" s="875"/>
      <c r="E22" s="875"/>
      <c r="F22" s="875"/>
      <c r="G22" s="875"/>
      <c r="H22" s="875"/>
      <c r="I22" s="875"/>
      <c r="J22" s="875"/>
      <c r="K22" s="875"/>
      <c r="L22" s="875"/>
      <c r="M22" s="875"/>
      <c r="N22" s="875"/>
      <c r="O22" s="875"/>
      <c r="P22" s="875"/>
      <c r="Q22" s="875"/>
    </row>
    <row r="23" spans="1:20">
      <c r="B23" s="852" t="s">
        <v>1455</v>
      </c>
      <c r="C23" s="792"/>
      <c r="D23" s="792"/>
      <c r="E23" s="792"/>
      <c r="F23" s="792"/>
      <c r="G23" s="792"/>
      <c r="H23" s="792"/>
      <c r="I23" s="792"/>
      <c r="J23" s="792"/>
      <c r="K23" s="792"/>
      <c r="L23" s="792"/>
      <c r="M23" s="792"/>
      <c r="N23" s="792"/>
      <c r="O23" s="792"/>
      <c r="P23" s="792"/>
      <c r="Q23" s="793"/>
    </row>
    <row r="24" spans="1:20">
      <c r="B24" s="794"/>
      <c r="C24" s="795"/>
      <c r="D24" s="795"/>
      <c r="E24" s="795"/>
      <c r="F24" s="795"/>
      <c r="G24" s="795"/>
      <c r="H24" s="795"/>
      <c r="I24" s="795"/>
      <c r="J24" s="795"/>
      <c r="K24" s="795"/>
      <c r="L24" s="795"/>
      <c r="M24" s="795"/>
      <c r="N24" s="795"/>
      <c r="O24" s="795"/>
      <c r="P24" s="795"/>
      <c r="Q24" s="796"/>
    </row>
    <row r="25" spans="1:20">
      <c r="B25" s="794"/>
      <c r="C25" s="795"/>
      <c r="D25" s="795"/>
      <c r="E25" s="795"/>
      <c r="F25" s="795"/>
      <c r="G25" s="795"/>
      <c r="H25" s="795"/>
      <c r="I25" s="795"/>
      <c r="J25" s="795"/>
      <c r="K25" s="795"/>
      <c r="L25" s="795"/>
      <c r="M25" s="795"/>
      <c r="N25" s="795"/>
      <c r="O25" s="795"/>
      <c r="P25" s="795"/>
      <c r="Q25" s="796"/>
    </row>
    <row r="26" spans="1:20">
      <c r="B26" s="794"/>
      <c r="C26" s="795"/>
      <c r="D26" s="795"/>
      <c r="E26" s="795"/>
      <c r="F26" s="795"/>
      <c r="G26" s="795"/>
      <c r="H26" s="795"/>
      <c r="I26" s="795"/>
      <c r="J26" s="795"/>
      <c r="K26" s="795"/>
      <c r="L26" s="795"/>
      <c r="M26" s="795"/>
      <c r="N26" s="795"/>
      <c r="O26" s="795"/>
      <c r="P26" s="795"/>
      <c r="Q26" s="796"/>
    </row>
    <row r="27" spans="1:20">
      <c r="B27" s="794"/>
      <c r="C27" s="795"/>
      <c r="D27" s="795"/>
      <c r="E27" s="795"/>
      <c r="F27" s="795"/>
      <c r="G27" s="795"/>
      <c r="H27" s="795"/>
      <c r="I27" s="795"/>
      <c r="J27" s="795"/>
      <c r="K27" s="795"/>
      <c r="L27" s="795"/>
      <c r="M27" s="795"/>
      <c r="N27" s="795"/>
      <c r="O27" s="795"/>
      <c r="P27" s="795"/>
      <c r="Q27" s="796"/>
    </row>
    <row r="28" spans="1:20">
      <c r="B28" s="794"/>
      <c r="C28" s="795"/>
      <c r="D28" s="795"/>
      <c r="E28" s="795"/>
      <c r="F28" s="795"/>
      <c r="G28" s="795"/>
      <c r="H28" s="795"/>
      <c r="I28" s="795"/>
      <c r="J28" s="795"/>
      <c r="K28" s="795"/>
      <c r="L28" s="795"/>
      <c r="M28" s="795"/>
      <c r="N28" s="795"/>
      <c r="O28" s="795"/>
      <c r="P28" s="795"/>
      <c r="Q28" s="796"/>
    </row>
    <row r="29" spans="1:20">
      <c r="B29" s="794"/>
      <c r="C29" s="795"/>
      <c r="D29" s="795"/>
      <c r="E29" s="795"/>
      <c r="F29" s="795"/>
      <c r="G29" s="795"/>
      <c r="H29" s="795"/>
      <c r="I29" s="795"/>
      <c r="J29" s="795"/>
      <c r="K29" s="795"/>
      <c r="L29" s="795"/>
      <c r="M29" s="795"/>
      <c r="N29" s="795"/>
      <c r="O29" s="795"/>
      <c r="P29" s="795"/>
      <c r="Q29" s="796"/>
    </row>
    <row r="30" spans="1:20">
      <c r="B30" s="794"/>
      <c r="C30" s="795"/>
      <c r="D30" s="795"/>
      <c r="E30" s="795"/>
      <c r="F30" s="795"/>
      <c r="G30" s="795"/>
      <c r="H30" s="795"/>
      <c r="I30" s="795"/>
      <c r="J30" s="795"/>
      <c r="K30" s="795"/>
      <c r="L30" s="795"/>
      <c r="M30" s="795"/>
      <c r="N30" s="795"/>
      <c r="O30" s="795"/>
      <c r="P30" s="795"/>
      <c r="Q30" s="796"/>
    </row>
    <row r="31" spans="1:20">
      <c r="B31" s="797"/>
      <c r="C31" s="798"/>
      <c r="D31" s="798"/>
      <c r="E31" s="798"/>
      <c r="F31" s="798"/>
      <c r="G31" s="798"/>
      <c r="H31" s="798"/>
      <c r="I31" s="798"/>
      <c r="J31" s="798"/>
      <c r="K31" s="798"/>
      <c r="L31" s="798"/>
      <c r="M31" s="798"/>
      <c r="N31" s="798"/>
      <c r="O31" s="798"/>
      <c r="P31" s="798"/>
      <c r="Q31" s="799"/>
    </row>
    <row r="32" spans="1:20">
      <c r="B32" s="70"/>
      <c r="C32" s="70"/>
      <c r="D32" s="70"/>
      <c r="E32" s="70"/>
      <c r="F32" s="70"/>
      <c r="G32" s="70"/>
      <c r="H32" s="70"/>
      <c r="I32" s="70"/>
      <c r="J32" s="70"/>
      <c r="K32" s="70"/>
      <c r="L32" s="70"/>
      <c r="M32" s="70"/>
      <c r="N32" s="70"/>
      <c r="O32" s="70"/>
      <c r="P32" s="70"/>
      <c r="Q32" s="70"/>
    </row>
    <row r="33" spans="1:45" ht="14.25" customHeight="1">
      <c r="B33" s="70" t="s">
        <v>222</v>
      </c>
      <c r="C33" s="70"/>
      <c r="D33" s="70"/>
      <c r="E33" s="70"/>
      <c r="F33" s="70"/>
      <c r="G33" s="70"/>
      <c r="H33" s="70"/>
      <c r="I33" s="70"/>
      <c r="J33" s="70"/>
      <c r="K33" s="70"/>
      <c r="L33" s="70"/>
      <c r="M33" s="70"/>
      <c r="N33" s="70"/>
      <c r="O33" s="70"/>
      <c r="P33" s="70"/>
      <c r="Q33" s="70"/>
    </row>
    <row r="34" spans="1:45">
      <c r="B34" s="70"/>
      <c r="C34" s="70"/>
      <c r="D34" s="70"/>
      <c r="E34" s="70"/>
      <c r="F34" s="70"/>
      <c r="G34" s="70"/>
      <c r="H34" s="70"/>
      <c r="I34" s="70"/>
      <c r="J34" s="70"/>
      <c r="K34" s="70"/>
      <c r="L34" s="70"/>
      <c r="M34" s="70"/>
      <c r="N34" s="70"/>
      <c r="O34" s="70"/>
      <c r="P34" s="70"/>
      <c r="Q34" s="70"/>
    </row>
    <row r="35" spans="1:45">
      <c r="B35" s="852" t="s">
        <v>223</v>
      </c>
      <c r="C35" s="792"/>
      <c r="D35" s="792"/>
      <c r="E35" s="792"/>
      <c r="F35" s="792"/>
      <c r="G35" s="792"/>
      <c r="H35" s="792"/>
      <c r="I35" s="792"/>
      <c r="J35" s="792"/>
      <c r="K35" s="792"/>
      <c r="L35" s="792"/>
      <c r="M35" s="792"/>
      <c r="N35" s="792"/>
      <c r="O35" s="792"/>
      <c r="P35" s="792"/>
      <c r="Q35" s="793"/>
    </row>
    <row r="36" spans="1:45">
      <c r="B36" s="794"/>
      <c r="C36" s="795"/>
      <c r="D36" s="795"/>
      <c r="E36" s="795"/>
      <c r="F36" s="795"/>
      <c r="G36" s="795"/>
      <c r="H36" s="795"/>
      <c r="I36" s="795"/>
      <c r="J36" s="795"/>
      <c r="K36" s="795"/>
      <c r="L36" s="795"/>
      <c r="M36" s="795"/>
      <c r="N36" s="795"/>
      <c r="O36" s="795"/>
      <c r="P36" s="795"/>
      <c r="Q36" s="796"/>
    </row>
    <row r="37" spans="1:45">
      <c r="B37" s="794"/>
      <c r="C37" s="795"/>
      <c r="D37" s="795"/>
      <c r="E37" s="795"/>
      <c r="F37" s="795"/>
      <c r="G37" s="795"/>
      <c r="H37" s="795"/>
      <c r="I37" s="795"/>
      <c r="J37" s="795"/>
      <c r="K37" s="795"/>
      <c r="L37" s="795"/>
      <c r="M37" s="795"/>
      <c r="N37" s="795"/>
      <c r="O37" s="795"/>
      <c r="P37" s="795"/>
      <c r="Q37" s="796"/>
    </row>
    <row r="38" spans="1:45">
      <c r="B38" s="794"/>
      <c r="C38" s="795"/>
      <c r="D38" s="795"/>
      <c r="E38" s="795"/>
      <c r="F38" s="795"/>
      <c r="G38" s="795"/>
      <c r="H38" s="795"/>
      <c r="I38" s="795"/>
      <c r="J38" s="795"/>
      <c r="K38" s="795"/>
      <c r="L38" s="795"/>
      <c r="M38" s="795"/>
      <c r="N38" s="795"/>
      <c r="O38" s="795"/>
      <c r="P38" s="795"/>
      <c r="Q38" s="796"/>
    </row>
    <row r="39" spans="1:45">
      <c r="B39" s="794"/>
      <c r="C39" s="795"/>
      <c r="D39" s="795"/>
      <c r="E39" s="795"/>
      <c r="F39" s="795"/>
      <c r="G39" s="795"/>
      <c r="H39" s="795"/>
      <c r="I39" s="795"/>
      <c r="J39" s="795"/>
      <c r="K39" s="795"/>
      <c r="L39" s="795"/>
      <c r="M39" s="795"/>
      <c r="N39" s="795"/>
      <c r="O39" s="795"/>
      <c r="P39" s="795"/>
      <c r="Q39" s="796"/>
    </row>
    <row r="40" spans="1:45">
      <c r="B40" s="794"/>
      <c r="C40" s="795"/>
      <c r="D40" s="795"/>
      <c r="E40" s="795"/>
      <c r="F40" s="795"/>
      <c r="G40" s="795"/>
      <c r="H40" s="795"/>
      <c r="I40" s="795"/>
      <c r="J40" s="795"/>
      <c r="K40" s="795"/>
      <c r="L40" s="795"/>
      <c r="M40" s="795"/>
      <c r="N40" s="795"/>
      <c r="O40" s="795"/>
      <c r="P40" s="795"/>
      <c r="Q40" s="796"/>
    </row>
    <row r="41" spans="1:45">
      <c r="B41" s="794"/>
      <c r="C41" s="795"/>
      <c r="D41" s="795"/>
      <c r="E41" s="795"/>
      <c r="F41" s="795"/>
      <c r="G41" s="795"/>
      <c r="H41" s="795"/>
      <c r="I41" s="795"/>
      <c r="J41" s="795"/>
      <c r="K41" s="795"/>
      <c r="L41" s="795"/>
      <c r="M41" s="795"/>
      <c r="N41" s="795"/>
      <c r="O41" s="795"/>
      <c r="P41" s="795"/>
      <c r="Q41" s="796"/>
      <c r="R41" s="78"/>
      <c r="S41" s="78"/>
      <c r="T41" s="78"/>
      <c r="U41" s="78"/>
      <c r="V41" s="78"/>
      <c r="W41" s="78"/>
      <c r="X41" s="78"/>
      <c r="Y41" s="78"/>
      <c r="Z41" s="78"/>
      <c r="AA41" s="78"/>
      <c r="AB41" s="78"/>
    </row>
    <row r="42" spans="1:45" ht="4.5" customHeight="1">
      <c r="B42" s="794"/>
      <c r="C42" s="795"/>
      <c r="D42" s="795"/>
      <c r="E42" s="795"/>
      <c r="F42" s="795"/>
      <c r="G42" s="795"/>
      <c r="H42" s="795"/>
      <c r="I42" s="795"/>
      <c r="J42" s="795"/>
      <c r="K42" s="795"/>
      <c r="L42" s="795"/>
      <c r="M42" s="795"/>
      <c r="N42" s="795"/>
      <c r="O42" s="795"/>
      <c r="P42" s="795"/>
      <c r="Q42" s="796"/>
      <c r="R42" s="78"/>
      <c r="S42" s="78"/>
      <c r="T42" s="78"/>
      <c r="U42" s="78"/>
      <c r="V42" s="78"/>
      <c r="W42" s="78"/>
      <c r="X42" s="78"/>
      <c r="Y42" s="78"/>
      <c r="Z42" s="78"/>
      <c r="AA42" s="78"/>
      <c r="AB42" s="78"/>
    </row>
    <row r="43" spans="1:45" ht="0.75" customHeight="1">
      <c r="B43" s="797"/>
      <c r="C43" s="798"/>
      <c r="D43" s="798"/>
      <c r="E43" s="798"/>
      <c r="F43" s="798"/>
      <c r="G43" s="798"/>
      <c r="H43" s="798"/>
      <c r="I43" s="798"/>
      <c r="J43" s="798"/>
      <c r="K43" s="798"/>
      <c r="L43" s="798"/>
      <c r="M43" s="798"/>
      <c r="N43" s="798"/>
      <c r="O43" s="798"/>
      <c r="P43" s="798"/>
      <c r="Q43" s="799"/>
      <c r="R43" s="78"/>
      <c r="S43" s="78"/>
      <c r="T43" s="78"/>
      <c r="U43" s="78"/>
      <c r="V43" s="78"/>
      <c r="W43" s="78"/>
      <c r="X43" s="78"/>
      <c r="Y43" s="78"/>
      <c r="Z43" s="78"/>
      <c r="AA43" s="78"/>
      <c r="AB43" s="78"/>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row>
    <row r="45" spans="1:45">
      <c r="B45" s="632"/>
      <c r="C45" s="632"/>
      <c r="D45" s="632"/>
      <c r="E45" s="632"/>
      <c r="F45" s="632"/>
      <c r="G45" s="632"/>
      <c r="H45" s="632"/>
      <c r="I45" s="632"/>
      <c r="J45" s="632"/>
      <c r="K45" s="632"/>
      <c r="L45" s="632"/>
      <c r="M45" s="632"/>
      <c r="N45" s="632"/>
      <c r="O45" s="632"/>
      <c r="P45" s="632"/>
      <c r="Q45" s="632"/>
      <c r="R45" s="78"/>
      <c r="S45" s="78"/>
      <c r="T45" s="78"/>
      <c r="U45" s="78"/>
      <c r="V45" s="78"/>
      <c r="W45" s="78"/>
      <c r="X45" s="78"/>
      <c r="Y45" s="78"/>
      <c r="Z45" s="78"/>
      <c r="AA45" s="78"/>
      <c r="AB45" s="78"/>
    </row>
    <row r="46" spans="1:45" s="1" customFormat="1">
      <c r="A46" s="394"/>
      <c r="B46" s="212"/>
      <c r="C46" s="212"/>
      <c r="D46" s="212"/>
      <c r="E46" s="212"/>
      <c r="F46" s="212"/>
      <c r="G46" s="212"/>
      <c r="H46" s="212"/>
      <c r="I46" s="212"/>
      <c r="J46" s="212"/>
      <c r="K46" s="212"/>
      <c r="L46" s="212"/>
      <c r="M46" s="212"/>
      <c r="N46" s="212"/>
      <c r="O46" s="212"/>
      <c r="P46" s="212"/>
      <c r="Q46" s="212"/>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c r="A47" s="394"/>
      <c r="B47" s="847" t="s">
        <v>224</v>
      </c>
      <c r="C47" s="848"/>
      <c r="D47" s="848"/>
      <c r="E47" s="848"/>
      <c r="F47" s="848"/>
      <c r="G47" s="848"/>
      <c r="H47" s="848"/>
      <c r="I47" s="848"/>
      <c r="J47" s="848"/>
      <c r="K47" s="848"/>
      <c r="L47" s="848"/>
      <c r="M47" s="848"/>
      <c r="N47" s="848"/>
      <c r="O47" s="848"/>
      <c r="P47" s="848"/>
      <c r="Q47" s="848"/>
      <c r="R47" s="848"/>
      <c r="S47" s="848"/>
      <c r="T47" s="848"/>
      <c r="U47" s="848"/>
      <c r="V47" s="848"/>
      <c r="W47" s="848"/>
      <c r="X47" s="848"/>
      <c r="Y47" s="848"/>
      <c r="Z47" s="848"/>
      <c r="AA47" s="848"/>
      <c r="AB47" s="849"/>
      <c r="AC47" s="77"/>
      <c r="AD47" s="77"/>
      <c r="AE47" s="77"/>
      <c r="AF47" s="77"/>
      <c r="AG47" s="77"/>
      <c r="AH47" s="77"/>
      <c r="AI47" s="77"/>
      <c r="AJ47" s="77"/>
      <c r="AK47" s="77"/>
      <c r="AL47" s="77"/>
      <c r="AM47" s="77"/>
      <c r="AN47" s="77"/>
      <c r="AO47" s="77"/>
      <c r="AP47" s="77"/>
      <c r="AQ47" s="77"/>
      <c r="AR47" s="77"/>
      <c r="AS47" s="77"/>
    </row>
    <row r="48" spans="1:45" ht="15.5">
      <c r="A48" s="141"/>
      <c r="B48" s="255" t="s">
        <v>225</v>
      </c>
      <c r="C48" s="88"/>
      <c r="D48" s="88"/>
      <c r="E48" s="88"/>
      <c r="F48" s="88"/>
      <c r="G48" s="88"/>
      <c r="H48" s="88"/>
      <c r="I48" s="88"/>
      <c r="J48" s="88"/>
      <c r="K48" s="88"/>
      <c r="L48" s="88"/>
      <c r="M48" s="88"/>
      <c r="N48" s="88"/>
      <c r="O48" s="88"/>
      <c r="P48" s="88"/>
      <c r="Q48" s="88"/>
      <c r="R48" s="256"/>
      <c r="S48" s="256"/>
      <c r="T48" s="256"/>
      <c r="U48" s="256"/>
      <c r="V48" s="256"/>
      <c r="W48" s="256"/>
      <c r="X48" s="256"/>
      <c r="Y48" s="256"/>
      <c r="Z48" s="257"/>
      <c r="AA48" s="257"/>
      <c r="AB48" s="258"/>
    </row>
    <row r="49" spans="1:45" ht="15.65" customHeight="1">
      <c r="A49" s="141"/>
      <c r="B49" s="873" t="s">
        <v>226</v>
      </c>
      <c r="C49" s="874"/>
      <c r="D49" s="874"/>
      <c r="E49" s="874"/>
      <c r="F49" s="874"/>
      <c r="G49" s="874"/>
      <c r="H49" s="874"/>
      <c r="I49" s="259"/>
      <c r="J49" s="259"/>
      <c r="K49" s="259"/>
      <c r="L49" s="259"/>
      <c r="M49" s="259"/>
      <c r="N49" s="259"/>
      <c r="O49" s="259"/>
      <c r="P49" s="259"/>
      <c r="Q49" s="66"/>
      <c r="R49" s="260"/>
      <c r="S49" s="260"/>
      <c r="T49" s="260"/>
      <c r="U49" s="260"/>
      <c r="V49" s="260"/>
      <c r="W49" s="260"/>
      <c r="X49" s="260"/>
      <c r="Y49" s="260"/>
      <c r="Z49" s="65"/>
      <c r="AA49" s="65"/>
      <c r="AB49" s="261"/>
    </row>
    <row r="50" spans="1:45" ht="28">
      <c r="A50" s="141"/>
      <c r="B50" s="873"/>
      <c r="C50" s="874"/>
      <c r="D50" s="874"/>
      <c r="E50" s="874"/>
      <c r="F50" s="874"/>
      <c r="G50" s="874"/>
      <c r="H50" s="874"/>
      <c r="I50" s="259"/>
      <c r="J50" s="259"/>
      <c r="K50" s="262" t="str">
        <f>IF($K$51&lt;=Calc!$D$6,"Project duration","")</f>
        <v>Project duration</v>
      </c>
      <c r="L50" s="262" t="str">
        <f>IF($L$51&lt;=Calc!$D$6,"Project duration","")</f>
        <v>Project duration</v>
      </c>
      <c r="M50" s="262" t="str">
        <f>IF($M$51&lt;=Calc!$D$6,"Project duration","")</f>
        <v>Project duration</v>
      </c>
      <c r="N50" s="262" t="str">
        <f>IF($N$51&lt;=Calc!$D$6,"Project duration","")</f>
        <v>Project duration</v>
      </c>
      <c r="O50" s="262" t="str">
        <f>IF($O$51&lt;=Calc!$D$6,"Project duration","")</f>
        <v>Project duration</v>
      </c>
      <c r="P50" s="262" t="str">
        <f>IF($P$51&lt;=Calc!$D$6,"Project duration","")</f>
        <v/>
      </c>
      <c r="Q50" s="262" t="str">
        <f>IF($Q$51&lt;=Calc!$D$6,"Project duration","")</f>
        <v/>
      </c>
      <c r="R50" s="262" t="str">
        <f>IF($R$51&lt;=Calc!$D$6,"Project duration","")</f>
        <v/>
      </c>
      <c r="S50" s="262" t="str">
        <f>IF($S$51&lt;=Calc!$D$6,"Project duration","")</f>
        <v/>
      </c>
      <c r="T50" s="262" t="str">
        <f>IF($T$51&lt;=Calc!$D$6,"Project duration","")</f>
        <v/>
      </c>
      <c r="U50" s="262" t="str">
        <f>IF($U$51&lt;=Calc!$D$6,"Project duration","")</f>
        <v/>
      </c>
      <c r="V50" s="262" t="str">
        <f>IF($V$51&lt;=Calc!$D$6,"Project duration","")</f>
        <v/>
      </c>
      <c r="W50" s="65"/>
      <c r="X50" s="65"/>
      <c r="Y50" s="65"/>
      <c r="Z50" s="65"/>
      <c r="AA50" s="65"/>
      <c r="AB50" s="261"/>
    </row>
    <row r="51" spans="1:45" ht="15" customHeight="1">
      <c r="A51" s="141"/>
      <c r="B51" s="263" t="s">
        <v>227</v>
      </c>
      <c r="C51" s="563"/>
      <c r="D51" s="66"/>
      <c r="E51" s="66"/>
      <c r="F51" s="66"/>
      <c r="G51" s="66"/>
      <c r="H51" s="66"/>
      <c r="I51" s="867" t="s">
        <v>228</v>
      </c>
      <c r="J51" s="868"/>
      <c r="K51" s="81">
        <f>Calc!$J$6</f>
        <v>2021</v>
      </c>
      <c r="L51" s="81">
        <f>Calc!$J$7</f>
        <v>2022</v>
      </c>
      <c r="M51" s="81">
        <f>Calc!$J$8</f>
        <v>2023</v>
      </c>
      <c r="N51" s="81">
        <f>Calc!$J$9</f>
        <v>2024</v>
      </c>
      <c r="O51" s="81">
        <f>Calc!$J$10</f>
        <v>2025</v>
      </c>
      <c r="P51" s="81" t="str">
        <f>Calc!$J$11</f>
        <v/>
      </c>
      <c r="Q51" s="81" t="str">
        <f>Calc!$J$12</f>
        <v/>
      </c>
      <c r="R51" s="81" t="str">
        <f>Calc!$J$13</f>
        <v/>
      </c>
      <c r="S51" s="81" t="str">
        <f>Calc!$J$14</f>
        <v/>
      </c>
      <c r="T51" s="81" t="str">
        <f>Calc!$J$15</f>
        <v/>
      </c>
      <c r="U51" s="81" t="str">
        <f>Calc!$J$16</f>
        <v/>
      </c>
      <c r="V51" s="81" t="str">
        <f>Calc!$J$17</f>
        <v/>
      </c>
      <c r="W51" s="65"/>
      <c r="X51" s="853" t="s">
        <v>229</v>
      </c>
      <c r="Y51" s="854"/>
      <c r="Z51" s="855"/>
      <c r="AA51" s="65"/>
      <c r="AB51" s="261"/>
      <c r="AP51" s="50"/>
      <c r="AQ51" s="50"/>
      <c r="AR51" s="50"/>
      <c r="AS51" s="50"/>
    </row>
    <row r="52" spans="1:45" ht="16.399999999999999" customHeight="1">
      <c r="A52" s="141"/>
      <c r="B52" s="264" t="s">
        <v>230</v>
      </c>
      <c r="C52" s="68" t="s">
        <v>231</v>
      </c>
      <c r="D52" s="563"/>
      <c r="E52" s="68"/>
      <c r="F52" s="68"/>
      <c r="G52" s="66"/>
      <c r="H52" s="66"/>
      <c r="I52" s="869"/>
      <c r="J52" s="870"/>
      <c r="K52" s="52" t="s">
        <v>232</v>
      </c>
      <c r="L52" s="13" t="s">
        <v>233</v>
      </c>
      <c r="M52" s="13" t="s">
        <v>234</v>
      </c>
      <c r="N52" s="13" t="s">
        <v>235</v>
      </c>
      <c r="O52" s="13" t="s">
        <v>236</v>
      </c>
      <c r="P52" s="13" t="s">
        <v>237</v>
      </c>
      <c r="Q52" s="13" t="s">
        <v>238</v>
      </c>
      <c r="R52" s="13" t="s">
        <v>239</v>
      </c>
      <c r="S52" s="13" t="s">
        <v>240</v>
      </c>
      <c r="T52" s="13" t="s">
        <v>241</v>
      </c>
      <c r="U52" s="13" t="s">
        <v>242</v>
      </c>
      <c r="V52" s="13" t="s">
        <v>243</v>
      </c>
      <c r="W52" s="65"/>
      <c r="X52" s="290">
        <v>2030</v>
      </c>
      <c r="Y52" s="14">
        <v>2040</v>
      </c>
      <c r="Z52" s="291">
        <v>2050</v>
      </c>
      <c r="AA52" s="65"/>
      <c r="AB52" s="261"/>
      <c r="AP52" s="50"/>
      <c r="AQ52" s="50"/>
      <c r="AR52" s="50"/>
      <c r="AS52" s="50"/>
    </row>
    <row r="53" spans="1:45" ht="17">
      <c r="A53" s="141"/>
      <c r="B53" s="264" t="s">
        <v>244</v>
      </c>
      <c r="C53" s="68" t="s">
        <v>245</v>
      </c>
      <c r="D53" s="563"/>
      <c r="E53" s="68"/>
      <c r="F53" s="68"/>
      <c r="G53" s="66"/>
      <c r="H53" s="66"/>
      <c r="I53" s="89" t="s">
        <v>246</v>
      </c>
      <c r="J53" s="386" t="s">
        <v>247</v>
      </c>
      <c r="K53" s="404">
        <f>($K$144-$K$210-$K$283)</f>
        <v>150.36737198380564</v>
      </c>
      <c r="L53" s="404">
        <f>($L$144-$L$210-$L$283)</f>
        <v>375.91842995951413</v>
      </c>
      <c r="M53" s="404">
        <f>($M$144-$M$210-$M$283)</f>
        <v>751.83685991902826</v>
      </c>
      <c r="N53" s="404">
        <f>($N$144-$N$210-$N$283)</f>
        <v>751.83685991902826</v>
      </c>
      <c r="O53" s="404">
        <f>($O$144-$O$210-$O$283)</f>
        <v>751.83685991902826</v>
      </c>
      <c r="P53" s="404">
        <f>($P$144-$P$210-$P$283)</f>
        <v>751.83685991902826</v>
      </c>
      <c r="Q53" s="404">
        <f>($Q$144-$Q$210-$Q$283)</f>
        <v>751.83685991902826</v>
      </c>
      <c r="R53" s="404">
        <f>($R$144-$R$210-$R$283)</f>
        <v>751.83685991902826</v>
      </c>
      <c r="S53" s="404">
        <f>($S$144-$S$210-$S$283)</f>
        <v>751.83685991902826</v>
      </c>
      <c r="T53" s="404">
        <f>($T$144-$T$210-$T$283)</f>
        <v>751.83685991902826</v>
      </c>
      <c r="U53" s="404">
        <f>($U$144-$U$210-$U$283)</f>
        <v>751.83685991902826</v>
      </c>
      <c r="V53" s="404">
        <f>($V$144-$V$210-$V$283)</f>
        <v>751.83685991902826</v>
      </c>
      <c r="W53" s="409"/>
      <c r="X53" s="65"/>
      <c r="Y53" s="65"/>
      <c r="Z53" s="65"/>
      <c r="AA53" s="65"/>
      <c r="AB53" s="261"/>
      <c r="AP53" s="50"/>
      <c r="AQ53" s="50"/>
      <c r="AR53" s="50"/>
      <c r="AS53" s="50"/>
    </row>
    <row r="54" spans="1:45" ht="16.399999999999999" customHeight="1">
      <c r="A54" s="141"/>
      <c r="B54" s="264" t="s">
        <v>248</v>
      </c>
      <c r="C54" s="68" t="s">
        <v>249</v>
      </c>
      <c r="D54" s="563"/>
      <c r="E54" s="68"/>
      <c r="F54" s="68"/>
      <c r="G54" s="66"/>
      <c r="H54" s="66"/>
      <c r="I54" s="91" t="s">
        <v>250</v>
      </c>
      <c r="J54" s="386" t="s">
        <v>247</v>
      </c>
      <c r="K54" s="404">
        <f>($K$145-$K$211-$K$284)</f>
        <v>150.36737198380564</v>
      </c>
      <c r="L54" s="404">
        <f>($L$145-$L$211-$L$284)</f>
        <v>526.28580194331983</v>
      </c>
      <c r="M54" s="404">
        <f>($M$145-$M$211-$M$284)</f>
        <v>1278.122661862348</v>
      </c>
      <c r="N54" s="404">
        <f>($N$145-$N$211-$N$284)</f>
        <v>2029.959521781376</v>
      </c>
      <c r="O54" s="404">
        <f>($O$145-$O$211-$O$284)</f>
        <v>2781.7963817004043</v>
      </c>
      <c r="P54" s="404">
        <f>($P$145-$P$211-$P$284)</f>
        <v>3533.6332416194323</v>
      </c>
      <c r="Q54" s="404">
        <f>($Q$145-$Q$211-$Q$284)</f>
        <v>4285.4701015384608</v>
      </c>
      <c r="R54" s="404">
        <f>($R$145-$R$211-$R$284)</f>
        <v>5037.3069614574888</v>
      </c>
      <c r="S54" s="404">
        <f>($S$145-$S$211-$S$284)</f>
        <v>5789.1438213765177</v>
      </c>
      <c r="T54" s="404">
        <f>($T$145-$T$211-$T$284)</f>
        <v>6540.9806812955458</v>
      </c>
      <c r="U54" s="404">
        <f>($U$145-$U$211-$U$284)</f>
        <v>7292.8175412145747</v>
      </c>
      <c r="V54" s="404">
        <f>($V$145-$V$211-$V$284)</f>
        <v>8044.6544011336027</v>
      </c>
      <c r="W54" s="409"/>
      <c r="X54" s="406">
        <f>($X$145-$X$211-$X$284)</f>
        <v>6540.9806812955458</v>
      </c>
      <c r="Y54" s="406">
        <f>($Y$145-$Y$211-$Y$284)</f>
        <v>12029.389758704452</v>
      </c>
      <c r="Z54" s="406">
        <f>($Z$145-$Z$211-$Z$284)</f>
        <v>12029.389758704452</v>
      </c>
      <c r="AA54" s="65"/>
      <c r="AB54" s="261"/>
      <c r="AP54" s="50"/>
      <c r="AQ54" s="50"/>
      <c r="AR54" s="50"/>
      <c r="AS54" s="50"/>
    </row>
    <row r="55" spans="1:45" ht="15.65" customHeight="1">
      <c r="A55" s="141"/>
      <c r="B55" s="264" t="s">
        <v>251</v>
      </c>
      <c r="C55" s="68" t="s">
        <v>252</v>
      </c>
      <c r="D55" s="563"/>
      <c r="E55" s="92"/>
      <c r="F55" s="92"/>
      <c r="G55" s="66"/>
      <c r="H55" s="66"/>
      <c r="I55" s="66"/>
      <c r="J55" s="66"/>
      <c r="K55" s="66"/>
      <c r="L55" s="66"/>
      <c r="M55" s="66"/>
      <c r="N55" s="66"/>
      <c r="O55" s="66"/>
      <c r="P55" s="260"/>
      <c r="Q55" s="260"/>
      <c r="R55" s="65"/>
      <c r="S55" s="65"/>
      <c r="T55" s="65"/>
      <c r="U55" s="65"/>
      <c r="V55" s="65"/>
      <c r="W55" s="65"/>
      <c r="X55" s="65"/>
      <c r="Y55" s="65"/>
      <c r="Z55" s="65"/>
      <c r="AA55" s="65"/>
      <c r="AB55" s="261"/>
      <c r="AR55" s="50"/>
      <c r="AS55" s="50"/>
    </row>
    <row r="56" spans="1:45" ht="15.65" customHeight="1">
      <c r="A56" s="141"/>
      <c r="B56" s="264"/>
      <c r="C56" s="68"/>
      <c r="D56" s="563"/>
      <c r="E56" s="92"/>
      <c r="F56" s="92"/>
      <c r="G56" s="66"/>
      <c r="H56" s="66"/>
      <c r="I56" s="66"/>
      <c r="J56" s="66"/>
      <c r="K56" s="66"/>
      <c r="L56" s="66"/>
      <c r="M56" s="66"/>
      <c r="N56" s="66"/>
      <c r="O56" s="66"/>
      <c r="P56" s="260"/>
      <c r="Q56" s="260"/>
      <c r="R56" s="65"/>
      <c r="S56" s="65"/>
      <c r="T56" s="65"/>
      <c r="U56" s="65"/>
      <c r="V56" s="65"/>
      <c r="W56" s="65"/>
      <c r="X56" s="65"/>
      <c r="Y56" s="65"/>
      <c r="Z56" s="65"/>
      <c r="AA56" s="65"/>
      <c r="AB56" s="261"/>
      <c r="AR56" s="50"/>
      <c r="AS56" s="50"/>
    </row>
    <row r="57" spans="1:45" ht="15" customHeight="1">
      <c r="A57" s="141"/>
      <c r="B57" s="876" t="str">
        <f>B309</f>
        <v xml:space="preserve">IKI Funding Factor - Adjustments for pro-rata share due to other actors: </v>
      </c>
      <c r="C57" s="877"/>
      <c r="D57" s="877"/>
      <c r="E57" s="877"/>
      <c r="F57" s="66"/>
      <c r="G57" s="66"/>
      <c r="H57" s="66"/>
      <c r="I57" s="867" t="s">
        <v>253</v>
      </c>
      <c r="J57" s="868"/>
      <c r="K57" s="81">
        <f>Calc!$J$6</f>
        <v>2021</v>
      </c>
      <c r="L57" s="81">
        <f>Calc!$J$7</f>
        <v>2022</v>
      </c>
      <c r="M57" s="81">
        <f>Calc!$J$8</f>
        <v>2023</v>
      </c>
      <c r="N57" s="81">
        <f>Calc!$J$9</f>
        <v>2024</v>
      </c>
      <c r="O57" s="81">
        <f>Calc!$J$10</f>
        <v>2025</v>
      </c>
      <c r="P57" s="81" t="str">
        <f>Calc!$J$11</f>
        <v/>
      </c>
      <c r="Q57" s="81" t="str">
        <f>Calc!$J$12</f>
        <v/>
      </c>
      <c r="R57" s="81" t="str">
        <f>Calc!$J$13</f>
        <v/>
      </c>
      <c r="S57" s="81" t="str">
        <f>Calc!$J$14</f>
        <v/>
      </c>
      <c r="T57" s="81" t="str">
        <f>Calc!$J$15</f>
        <v/>
      </c>
      <c r="U57" s="81" t="str">
        <f>Calc!$J$16</f>
        <v/>
      </c>
      <c r="V57" s="81" t="str">
        <f>Calc!$J$17</f>
        <v/>
      </c>
      <c r="W57" s="65"/>
      <c r="X57" s="853" t="s">
        <v>229</v>
      </c>
      <c r="Y57" s="854"/>
      <c r="Z57" s="855"/>
      <c r="AA57" s="65"/>
      <c r="AB57" s="261"/>
      <c r="AP57" s="50"/>
      <c r="AQ57" s="50"/>
      <c r="AR57" s="50"/>
      <c r="AS57" s="50"/>
    </row>
    <row r="58" spans="1:45" ht="16.399999999999999" customHeight="1">
      <c r="A58" s="141"/>
      <c r="B58" s="876"/>
      <c r="C58" s="877"/>
      <c r="D58" s="877"/>
      <c r="E58" s="877"/>
      <c r="F58" s="401">
        <f>Calc!$C$54*100</f>
        <v>100</v>
      </c>
      <c r="G58" s="398" t="s">
        <v>194</v>
      </c>
      <c r="H58" s="66"/>
      <c r="I58" s="869"/>
      <c r="J58" s="870"/>
      <c r="K58" s="52" t="s">
        <v>232</v>
      </c>
      <c r="L58" s="13" t="s">
        <v>233</v>
      </c>
      <c r="M58" s="13" t="s">
        <v>234</v>
      </c>
      <c r="N58" s="13" t="s">
        <v>235</v>
      </c>
      <c r="O58" s="13" t="s">
        <v>236</v>
      </c>
      <c r="P58" s="13" t="s">
        <v>237</v>
      </c>
      <c r="Q58" s="13" t="s">
        <v>238</v>
      </c>
      <c r="R58" s="13" t="s">
        <v>239</v>
      </c>
      <c r="S58" s="13" t="s">
        <v>240</v>
      </c>
      <c r="T58" s="13" t="s">
        <v>241</v>
      </c>
      <c r="U58" s="13" t="s">
        <v>242</v>
      </c>
      <c r="V58" s="13" t="s">
        <v>243</v>
      </c>
      <c r="W58" s="65"/>
      <c r="X58" s="290">
        <v>2030</v>
      </c>
      <c r="Y58" s="14">
        <v>2040</v>
      </c>
      <c r="Z58" s="291">
        <v>2050</v>
      </c>
      <c r="AA58" s="65"/>
      <c r="AB58" s="261"/>
      <c r="AP58" s="50"/>
      <c r="AQ58" s="50"/>
      <c r="AR58" s="50"/>
      <c r="AS58" s="50"/>
    </row>
    <row r="59" spans="1:45" ht="17">
      <c r="A59" s="141"/>
      <c r="B59" s="264"/>
      <c r="C59" s="563"/>
      <c r="D59" s="563"/>
      <c r="E59" s="68"/>
      <c r="F59" s="68"/>
      <c r="G59" s="66"/>
      <c r="H59" s="66"/>
      <c r="I59" s="89" t="s">
        <v>246</v>
      </c>
      <c r="J59" s="386" t="s">
        <v>247</v>
      </c>
      <c r="K59" s="404">
        <f>($K$144-$K$210-$K$283)*Calc!$C$54</f>
        <v>150.36737198380564</v>
      </c>
      <c r="L59" s="404">
        <f>($L$144-$L$210-$L$283)*Calc!$C$54</f>
        <v>375.91842995951413</v>
      </c>
      <c r="M59" s="404">
        <f>($M$144-$M$210-$M$283)*Calc!$C$54</f>
        <v>751.83685991902826</v>
      </c>
      <c r="N59" s="404">
        <f>($N$144-$N$210-$N$283)*Calc!$C$54</f>
        <v>751.83685991902826</v>
      </c>
      <c r="O59" s="404">
        <f>($O$144-$O$210-$O$283)*Calc!$C$54</f>
        <v>751.83685991902826</v>
      </c>
      <c r="P59" s="404">
        <f>($P$144-$P$210-$P$283)*Calc!$C$54</f>
        <v>751.83685991902826</v>
      </c>
      <c r="Q59" s="404">
        <f>($Q$144-$Q$210-$Q$283)*Calc!$C$54</f>
        <v>751.83685991902826</v>
      </c>
      <c r="R59" s="404">
        <f>($R$144-$R$210-$R$283)*Calc!$C$54</f>
        <v>751.83685991902826</v>
      </c>
      <c r="S59" s="404">
        <f>($S$144-$S$210-$S$283)*Calc!$C$54</f>
        <v>751.83685991902826</v>
      </c>
      <c r="T59" s="404">
        <f>($T$144-$T$210-$T$283)*Calc!$C$54</f>
        <v>751.83685991902826</v>
      </c>
      <c r="U59" s="404">
        <f>($U$144-$U$210-$U$283)*Calc!$C$54</f>
        <v>751.83685991902826</v>
      </c>
      <c r="V59" s="404">
        <f>($V$144-$V$210-$V$283)*Calc!$C$54</f>
        <v>751.83685991902826</v>
      </c>
      <c r="W59" s="409"/>
      <c r="X59" s="65"/>
      <c r="Y59" s="65"/>
      <c r="Z59" s="65"/>
      <c r="AA59" s="65"/>
      <c r="AB59" s="261"/>
      <c r="AP59" s="50"/>
      <c r="AQ59" s="50"/>
      <c r="AR59" s="50"/>
      <c r="AS59" s="50"/>
    </row>
    <row r="60" spans="1:45" ht="16.399999999999999" customHeight="1">
      <c r="A60" s="141"/>
      <c r="B60" s="264"/>
      <c r="C60" s="68"/>
      <c r="D60" s="563"/>
      <c r="E60" s="68"/>
      <c r="F60" s="68"/>
      <c r="G60" s="66"/>
      <c r="H60" s="66"/>
      <c r="I60" s="91" t="s">
        <v>250</v>
      </c>
      <c r="J60" s="386" t="s">
        <v>247</v>
      </c>
      <c r="K60" s="404">
        <f>($K$145-$K$211-$K$284)*Calc!$C$54</f>
        <v>150.36737198380564</v>
      </c>
      <c r="L60" s="404">
        <f>($L$145-$L$211-$L$284)*Calc!$C$54</f>
        <v>526.28580194331983</v>
      </c>
      <c r="M60" s="404">
        <f>($M$145-$M$211-$M$284)*Calc!$C$54</f>
        <v>1278.122661862348</v>
      </c>
      <c r="N60" s="404">
        <f>($N$145-$N$211-$N$284)*Calc!$C$54</f>
        <v>2029.959521781376</v>
      </c>
      <c r="O60" s="404">
        <f>($O$145-$O$211-$O$284)*Calc!$C$54</f>
        <v>2781.7963817004043</v>
      </c>
      <c r="P60" s="404">
        <f>($P$145-$P$211-$P$284)*Calc!$C$54</f>
        <v>3533.6332416194323</v>
      </c>
      <c r="Q60" s="404">
        <f>($Q$145-$Q$211-$Q$284)*Calc!$C$54</f>
        <v>4285.4701015384608</v>
      </c>
      <c r="R60" s="404">
        <f>($R$145-$R$211-$R$284)*Calc!$C$54</f>
        <v>5037.3069614574888</v>
      </c>
      <c r="S60" s="404">
        <f>($S$145-$S$211-$S$284)*Calc!$C$54</f>
        <v>5789.1438213765177</v>
      </c>
      <c r="T60" s="404">
        <f>($T$145-$T$211-$T$284)*Calc!$C$54</f>
        <v>6540.9806812955458</v>
      </c>
      <c r="U60" s="404">
        <f>($U$145-$U$211-$U$284)*Calc!$C$54</f>
        <v>7292.8175412145747</v>
      </c>
      <c r="V60" s="404">
        <f>($V$145-$V$211-$V$284)*Calc!$C$54</f>
        <v>8044.6544011336027</v>
      </c>
      <c r="W60" s="409"/>
      <c r="X60" s="406">
        <f>($X$145-$X$211-$X$284)*Calc!$C$54</f>
        <v>6540.9806812955458</v>
      </c>
      <c r="Y60" s="407">
        <f>($Y$145-$Y$211-$Y$284)*Calc!$C$54</f>
        <v>12029.389758704452</v>
      </c>
      <c r="Z60" s="408">
        <f>($Z$145-$Z$211-$Z$284)*Calc!$C$54</f>
        <v>12029.389758704452</v>
      </c>
      <c r="AA60" s="65"/>
      <c r="AB60" s="261"/>
      <c r="AP60" s="50"/>
      <c r="AQ60" s="50"/>
      <c r="AR60" s="50"/>
      <c r="AS60" s="50"/>
    </row>
    <row r="61" spans="1:45" ht="15.65" customHeight="1">
      <c r="A61" s="141"/>
      <c r="B61" s="265"/>
      <c r="C61" s="66"/>
      <c r="D61" s="92"/>
      <c r="E61" s="92"/>
      <c r="F61" s="92"/>
      <c r="G61" s="66"/>
      <c r="H61" s="66"/>
      <c r="I61" s="266" t="s">
        <v>254</v>
      </c>
      <c r="J61" s="66"/>
      <c r="K61" s="66"/>
      <c r="L61" s="66"/>
      <c r="M61" s="66"/>
      <c r="N61" s="66"/>
      <c r="O61" s="66"/>
      <c r="P61" s="260"/>
      <c r="Q61" s="260"/>
      <c r="R61" s="260"/>
      <c r="S61" s="260"/>
      <c r="T61" s="260"/>
      <c r="U61" s="65"/>
      <c r="V61" s="65"/>
      <c r="W61" s="65"/>
      <c r="X61" s="298" t="s">
        <v>255</v>
      </c>
      <c r="Y61" s="65"/>
      <c r="Z61" s="65"/>
      <c r="AA61" s="65"/>
      <c r="AB61" s="261"/>
      <c r="AR61" s="50"/>
      <c r="AS61" s="50"/>
    </row>
    <row r="62" spans="1:45" ht="15.65" customHeight="1">
      <c r="A62" s="141"/>
      <c r="B62" s="265"/>
      <c r="C62" s="266" t="s">
        <v>256</v>
      </c>
      <c r="D62" s="254"/>
      <c r="E62" s="621" t="s">
        <v>1450</v>
      </c>
      <c r="F62" s="622"/>
      <c r="G62" s="66"/>
      <c r="H62" s="66"/>
      <c r="I62" s="66"/>
      <c r="J62" s="66"/>
      <c r="K62" s="66"/>
      <c r="L62" s="66"/>
      <c r="M62" s="67"/>
      <c r="N62" s="66"/>
      <c r="O62" s="67"/>
      <c r="P62" s="66"/>
      <c r="Q62" s="260"/>
      <c r="R62" s="260"/>
      <c r="S62" s="260"/>
      <c r="T62" s="260"/>
      <c r="U62" s="65"/>
      <c r="V62" s="65"/>
      <c r="W62" s="65"/>
      <c r="X62" s="433" t="s">
        <v>257</v>
      </c>
      <c r="Y62" s="65"/>
      <c r="Z62" s="65"/>
      <c r="AA62" s="65"/>
      <c r="AB62" s="261"/>
      <c r="AR62" s="50"/>
      <c r="AS62" s="50"/>
    </row>
    <row r="63" spans="1:45" ht="15.65" customHeight="1">
      <c r="A63" s="141"/>
      <c r="B63" s="265"/>
      <c r="C63" s="266" t="s">
        <v>258</v>
      </c>
      <c r="D63" s="254"/>
      <c r="E63" s="621"/>
      <c r="F63" s="622"/>
      <c r="G63" s="66"/>
      <c r="H63" s="66"/>
      <c r="I63" s="66"/>
      <c r="J63" s="66"/>
      <c r="K63" s="66"/>
      <c r="L63" s="66"/>
      <c r="M63" s="66"/>
      <c r="N63" s="67"/>
      <c r="O63" s="67"/>
      <c r="P63" s="67"/>
      <c r="Q63" s="260"/>
      <c r="R63" s="260"/>
      <c r="S63" s="260"/>
      <c r="T63" s="260"/>
      <c r="U63" s="65"/>
      <c r="V63" s="65"/>
      <c r="W63" s="65"/>
      <c r="X63" s="65"/>
      <c r="Y63" s="65"/>
      <c r="Z63" s="65"/>
      <c r="AA63" s="65"/>
      <c r="AB63" s="261"/>
      <c r="AR63" s="50"/>
      <c r="AS63" s="50"/>
    </row>
    <row r="64" spans="1:45" ht="15.5">
      <c r="A64" s="141"/>
      <c r="B64" s="265"/>
      <c r="C64" s="66"/>
      <c r="D64" s="66"/>
      <c r="E64" s="66"/>
      <c r="F64" s="66"/>
      <c r="G64" s="66"/>
      <c r="H64" s="66"/>
      <c r="I64" s="66"/>
      <c r="J64" s="66"/>
      <c r="K64" s="66"/>
      <c r="L64" s="66"/>
      <c r="M64" s="66"/>
      <c r="N64" s="66"/>
      <c r="O64" s="66"/>
      <c r="P64" s="66"/>
      <c r="Q64" s="66"/>
      <c r="R64" s="260"/>
      <c r="S64" s="260"/>
      <c r="T64" s="260"/>
      <c r="U64" s="260"/>
      <c r="V64" s="260"/>
      <c r="W64" s="260"/>
      <c r="X64" s="260"/>
      <c r="Y64" s="260"/>
      <c r="Z64" s="65"/>
      <c r="AA64" s="65"/>
      <c r="AB64" s="261"/>
    </row>
    <row r="65" spans="1:45" ht="15.5">
      <c r="A65" s="141"/>
      <c r="B65" s="267" t="s">
        <v>259</v>
      </c>
      <c r="C65" s="268"/>
      <c r="D65" s="268"/>
      <c r="E65" s="268"/>
      <c r="F65" s="268"/>
      <c r="G65" s="268"/>
      <c r="H65" s="268"/>
      <c r="I65" s="268"/>
      <c r="J65" s="268"/>
      <c r="K65" s="268"/>
      <c r="L65" s="268"/>
      <c r="M65" s="268"/>
      <c r="N65" s="268"/>
      <c r="O65" s="268"/>
      <c r="P65" s="268"/>
      <c r="Q65" s="268"/>
      <c r="R65" s="269"/>
      <c r="S65" s="269"/>
      <c r="T65" s="269"/>
      <c r="U65" s="269"/>
      <c r="V65" s="269"/>
      <c r="W65" s="269"/>
      <c r="X65" s="269"/>
      <c r="Y65" s="269"/>
      <c r="Z65" s="270"/>
      <c r="AA65" s="270"/>
      <c r="AB65" s="271"/>
    </row>
    <row r="66" spans="1:45" ht="16.399999999999999" customHeight="1">
      <c r="A66" s="141"/>
      <c r="B66" s="850" t="s">
        <v>260</v>
      </c>
      <c r="C66" s="851"/>
      <c r="D66" s="851"/>
      <c r="E66" s="851"/>
      <c r="F66" s="851"/>
      <c r="G66" s="851"/>
      <c r="H66" s="851"/>
      <c r="I66" s="272"/>
      <c r="J66" s="272"/>
      <c r="K66" s="272"/>
      <c r="L66" s="272"/>
      <c r="M66" s="272"/>
      <c r="N66" s="272"/>
      <c r="O66" s="272"/>
      <c r="P66" s="272"/>
      <c r="Q66" s="273"/>
      <c r="R66" s="273"/>
      <c r="S66" s="273"/>
      <c r="T66" s="273"/>
      <c r="U66" s="273"/>
      <c r="V66" s="273"/>
      <c r="W66" s="273"/>
      <c r="X66" s="273"/>
      <c r="Y66" s="274"/>
      <c r="Z66" s="274"/>
      <c r="AA66" s="274"/>
      <c r="AB66" s="275"/>
      <c r="AS66" s="50"/>
    </row>
    <row r="67" spans="1:45" ht="28">
      <c r="A67" s="141"/>
      <c r="B67" s="850"/>
      <c r="C67" s="851"/>
      <c r="D67" s="851"/>
      <c r="E67" s="851"/>
      <c r="F67" s="851"/>
      <c r="G67" s="851"/>
      <c r="H67" s="851"/>
      <c r="I67" s="272"/>
      <c r="J67" s="272"/>
      <c r="K67" s="276" t="str">
        <f>IF($K$68&lt;=Calc!$D$6,"Project duration","")</f>
        <v>Project duration</v>
      </c>
      <c r="L67" s="276" t="str">
        <f>IF($L$68&lt;=Calc!$D$6,"Project duration","")</f>
        <v>Project duration</v>
      </c>
      <c r="M67" s="276" t="str">
        <f>IF($M$68&lt;=Calc!$D$6,"Project duration","")</f>
        <v>Project duration</v>
      </c>
      <c r="N67" s="276" t="str">
        <f>IF($N$68&lt;=Calc!$D$6,"Project duration","")</f>
        <v>Project duration</v>
      </c>
      <c r="O67" s="276" t="str">
        <f>IF($O$68&lt;=Calc!$D$6,"Project duration","")</f>
        <v>Project duration</v>
      </c>
      <c r="P67" s="276" t="str">
        <f>IF($P$68&lt;=Calc!$D$6,"Project duration","")</f>
        <v/>
      </c>
      <c r="Q67" s="276" t="str">
        <f>IF($Q$68&lt;=Calc!$D$6,"Project duration","")</f>
        <v/>
      </c>
      <c r="R67" s="276" t="str">
        <f>IF($R$68&lt;=Calc!$D$6,"Project duration","")</f>
        <v/>
      </c>
      <c r="S67" s="276" t="str">
        <f>IF($S$68&lt;=Calc!$D$6,"Project duration","")</f>
        <v/>
      </c>
      <c r="T67" s="276" t="str">
        <f>IF($T$68&lt;=Calc!$D$6,"Project duration","")</f>
        <v/>
      </c>
      <c r="U67" s="276" t="str">
        <f>IF($U$68&lt;=Calc!$D$6,"Project duration","")</f>
        <v/>
      </c>
      <c r="V67" s="276" t="str">
        <f>IF($V$68&lt;=Calc!$D$6,"Project duration","")</f>
        <v/>
      </c>
      <c r="W67" s="274"/>
      <c r="X67" s="274"/>
      <c r="Y67" s="274"/>
      <c r="Z67" s="274"/>
      <c r="AA67" s="274"/>
      <c r="AB67" s="275"/>
      <c r="AQ67" s="50"/>
      <c r="AR67" s="50"/>
      <c r="AS67" s="50"/>
    </row>
    <row r="68" spans="1:45" ht="15.65" customHeight="1">
      <c r="A68" s="141"/>
      <c r="B68" s="387" t="s">
        <v>261</v>
      </c>
      <c r="C68" s="272"/>
      <c r="D68" s="564"/>
      <c r="E68" s="272"/>
      <c r="F68" s="279"/>
      <c r="G68" s="279"/>
      <c r="H68" s="279"/>
      <c r="I68" s="867" t="s">
        <v>262</v>
      </c>
      <c r="J68" s="868"/>
      <c r="K68" s="81">
        <f>Calc!$J$6</f>
        <v>2021</v>
      </c>
      <c r="L68" s="81">
        <f>Calc!$J$7</f>
        <v>2022</v>
      </c>
      <c r="M68" s="81">
        <f>Calc!$J$8</f>
        <v>2023</v>
      </c>
      <c r="N68" s="81">
        <f>Calc!$J$9</f>
        <v>2024</v>
      </c>
      <c r="O68" s="81">
        <f>Calc!$J$10</f>
        <v>2025</v>
      </c>
      <c r="P68" s="81" t="str">
        <f>Calc!$J$11</f>
        <v/>
      </c>
      <c r="Q68" s="81" t="str">
        <f>Calc!$J$12</f>
        <v/>
      </c>
      <c r="R68" s="81" t="str">
        <f>Calc!$J$13</f>
        <v/>
      </c>
      <c r="S68" s="81" t="str">
        <f>Calc!$J$14</f>
        <v/>
      </c>
      <c r="T68" s="81" t="str">
        <f>Calc!$J$15</f>
        <v/>
      </c>
      <c r="U68" s="81" t="str">
        <f>Calc!$J$16</f>
        <v/>
      </c>
      <c r="V68" s="81" t="str">
        <f>Calc!$J$17</f>
        <v/>
      </c>
      <c r="W68" s="273"/>
      <c r="X68" s="853" t="s">
        <v>263</v>
      </c>
      <c r="Y68" s="854"/>
      <c r="Z68" s="855"/>
      <c r="AA68" s="274"/>
      <c r="AB68" s="275"/>
      <c r="AO68" s="50"/>
      <c r="AP68" s="50"/>
      <c r="AQ68" s="50"/>
      <c r="AR68" s="50"/>
      <c r="AS68" s="50"/>
    </row>
    <row r="69" spans="1:45" ht="15.75" customHeight="1">
      <c r="A69" s="397"/>
      <c r="B69" s="282" t="s">
        <v>264</v>
      </c>
      <c r="C69" s="280" t="s">
        <v>265</v>
      </c>
      <c r="D69" s="564"/>
      <c r="E69" s="280"/>
      <c r="F69" s="279"/>
      <c r="G69" s="279"/>
      <c r="H69" s="279"/>
      <c r="I69" s="869"/>
      <c r="J69" s="870"/>
      <c r="K69" s="52" t="s">
        <v>232</v>
      </c>
      <c r="L69" s="13" t="s">
        <v>233</v>
      </c>
      <c r="M69" s="13" t="s">
        <v>234</v>
      </c>
      <c r="N69" s="13" t="s">
        <v>235</v>
      </c>
      <c r="O69" s="13" t="s">
        <v>236</v>
      </c>
      <c r="P69" s="13" t="s">
        <v>237</v>
      </c>
      <c r="Q69" s="13" t="s">
        <v>238</v>
      </c>
      <c r="R69" s="13" t="s">
        <v>239</v>
      </c>
      <c r="S69" s="13" t="s">
        <v>240</v>
      </c>
      <c r="T69" s="13" t="s">
        <v>241</v>
      </c>
      <c r="U69" s="13" t="s">
        <v>242</v>
      </c>
      <c r="V69" s="13" t="s">
        <v>243</v>
      </c>
      <c r="W69" s="273"/>
      <c r="X69" s="290">
        <v>2030</v>
      </c>
      <c r="Y69" s="14">
        <v>2040</v>
      </c>
      <c r="Z69" s="291">
        <v>2050</v>
      </c>
      <c r="AA69" s="274"/>
      <c r="AB69" s="275"/>
      <c r="AO69" s="50"/>
      <c r="AP69" s="50"/>
      <c r="AQ69" s="50"/>
      <c r="AR69" s="50"/>
      <c r="AS69" s="50"/>
    </row>
    <row r="70" spans="1:45" ht="17">
      <c r="A70" s="141"/>
      <c r="B70" s="282" t="s">
        <v>266</v>
      </c>
      <c r="C70" s="280" t="s">
        <v>267</v>
      </c>
      <c r="D70" s="564"/>
      <c r="E70" s="280"/>
      <c r="F70" s="279"/>
      <c r="G70" s="279"/>
      <c r="H70" s="279"/>
      <c r="I70" s="89" t="s">
        <v>246</v>
      </c>
      <c r="J70" s="386" t="s">
        <v>247</v>
      </c>
      <c r="K70" s="404">
        <f>($K$165-$K$230-$K$303)</f>
        <v>75.791855263157899</v>
      </c>
      <c r="L70" s="404">
        <f>($L$165-$L$230-$L$303)</f>
        <v>405.40098987854253</v>
      </c>
      <c r="M70" s="404">
        <f>($M$165-$M$230-$M$303)</f>
        <v>0</v>
      </c>
      <c r="N70" s="404">
        <f>($N$165-$N$230-$N$303)</f>
        <v>0</v>
      </c>
      <c r="O70" s="404">
        <f>($O$165-$O$230-$O$303)</f>
        <v>0</v>
      </c>
      <c r="P70" s="404">
        <f>($P$165-$P$230-$P$303)</f>
        <v>0</v>
      </c>
      <c r="Q70" s="404">
        <f>($Q$165-$Q$230-$Q$303)</f>
        <v>0</v>
      </c>
      <c r="R70" s="404">
        <f>($R$165-$R$230-$R$303)</f>
        <v>0</v>
      </c>
      <c r="S70" s="404">
        <f>($S$165-$S$230-$S$303)</f>
        <v>0</v>
      </c>
      <c r="T70" s="404">
        <f>($T$165-$T$230-$T$303)</f>
        <v>0</v>
      </c>
      <c r="U70" s="404">
        <f>($U$165-$U$230-$U$303)</f>
        <v>0</v>
      </c>
      <c r="V70" s="404">
        <f>($V$165-$V$230-$V$303)</f>
        <v>0</v>
      </c>
      <c r="W70" s="405"/>
      <c r="X70" s="274"/>
      <c r="Y70" s="274"/>
      <c r="Z70" s="274"/>
      <c r="AA70" s="274"/>
      <c r="AB70" s="275"/>
      <c r="AO70" s="50"/>
      <c r="AP70" s="50"/>
      <c r="AQ70" s="50"/>
      <c r="AR70" s="50"/>
      <c r="AS70" s="50"/>
    </row>
    <row r="71" spans="1:45" ht="17">
      <c r="A71" s="141"/>
      <c r="B71" s="282" t="s">
        <v>268</v>
      </c>
      <c r="C71" s="280" t="s">
        <v>269</v>
      </c>
      <c r="D71" s="564"/>
      <c r="E71" s="280"/>
      <c r="F71" s="279"/>
      <c r="G71" s="279"/>
      <c r="H71" s="279"/>
      <c r="I71" s="91" t="s">
        <v>250</v>
      </c>
      <c r="J71" s="386" t="s">
        <v>247</v>
      </c>
      <c r="K71" s="404">
        <f>($K$166-$K$231-$K$304)</f>
        <v>75.791855263157899</v>
      </c>
      <c r="L71" s="404">
        <f>($L$166-$L$231-$L$304)</f>
        <v>481.19284514170045</v>
      </c>
      <c r="M71" s="404">
        <f>($M$166-$M$231-$M$304)</f>
        <v>481.19284514170045</v>
      </c>
      <c r="N71" s="404">
        <f>($N$166-$N$231-$N$304)</f>
        <v>481.19284514170045</v>
      </c>
      <c r="O71" s="404">
        <f>($O$166-$O$231-$O$304)</f>
        <v>481.19284514170045</v>
      </c>
      <c r="P71" s="404">
        <f>($P$166-$P$231-$P$304)</f>
        <v>481.19284514170045</v>
      </c>
      <c r="Q71" s="404">
        <f>($Q$166-$Q$231-$Q$304)</f>
        <v>481.19284514170045</v>
      </c>
      <c r="R71" s="404">
        <f>($R$166-$R$231-$R$304)</f>
        <v>481.19284514170045</v>
      </c>
      <c r="S71" s="404">
        <f>($S$166-$S$231-$S$304)</f>
        <v>481.19284514170045</v>
      </c>
      <c r="T71" s="404">
        <f>($T$166-$T$231-$T$304)</f>
        <v>481.19284514170045</v>
      </c>
      <c r="U71" s="404">
        <f>($U$166-$U$231-$U$304)</f>
        <v>481.19284514170045</v>
      </c>
      <c r="V71" s="404">
        <f>($V$166-$V$231-$V$304)</f>
        <v>481.19284514170045</v>
      </c>
      <c r="W71" s="405"/>
      <c r="X71" s="406">
        <f>($X$166-$X$231-$X$304)</f>
        <v>481.19284514170045</v>
      </c>
      <c r="Y71" s="406">
        <f>($X$166-$X$231-$X$304)</f>
        <v>481.19284514170045</v>
      </c>
      <c r="Z71" s="406">
        <f>($X$166-$X$231-$X$304)</f>
        <v>481.19284514170045</v>
      </c>
      <c r="AA71" s="274"/>
      <c r="AB71" s="275"/>
      <c r="AO71" s="50"/>
      <c r="AP71" s="50"/>
      <c r="AQ71" s="50"/>
      <c r="AR71" s="50"/>
      <c r="AS71" s="50"/>
    </row>
    <row r="72" spans="1:45" ht="15.5">
      <c r="A72" s="141"/>
      <c r="B72" s="282" t="s">
        <v>270</v>
      </c>
      <c r="C72" s="280" t="s">
        <v>271</v>
      </c>
      <c r="D72" s="564"/>
      <c r="E72" s="278"/>
      <c r="F72" s="272"/>
      <c r="G72" s="279"/>
      <c r="H72" s="279"/>
      <c r="I72" s="279"/>
      <c r="J72" s="279"/>
      <c r="K72" s="279"/>
      <c r="L72" s="279"/>
      <c r="M72" s="274"/>
      <c r="N72" s="274"/>
      <c r="O72" s="274"/>
      <c r="P72" s="274"/>
      <c r="Q72" s="274"/>
      <c r="R72" s="274"/>
      <c r="S72" s="274"/>
      <c r="T72" s="274"/>
      <c r="U72" s="274"/>
      <c r="V72" s="274"/>
      <c r="W72" s="274"/>
      <c r="X72" s="274"/>
      <c r="Y72" s="274"/>
      <c r="Z72" s="274"/>
      <c r="AA72" s="274"/>
      <c r="AB72" s="275"/>
      <c r="AO72" s="50"/>
      <c r="AP72" s="50"/>
      <c r="AQ72" s="50"/>
      <c r="AR72" s="50"/>
      <c r="AS72" s="50"/>
    </row>
    <row r="73" spans="1:45" ht="15.5">
      <c r="A73" s="141"/>
      <c r="B73" s="282"/>
      <c r="C73" s="280"/>
      <c r="D73" s="564"/>
      <c r="E73" s="278"/>
      <c r="F73" s="272"/>
      <c r="G73" s="279"/>
      <c r="H73" s="279"/>
      <c r="I73" s="279"/>
      <c r="J73" s="279"/>
      <c r="K73" s="279"/>
      <c r="L73" s="279"/>
      <c r="M73" s="274"/>
      <c r="N73" s="274"/>
      <c r="O73" s="274"/>
      <c r="P73" s="274"/>
      <c r="Q73" s="274"/>
      <c r="R73" s="274"/>
      <c r="S73" s="274"/>
      <c r="T73" s="274"/>
      <c r="U73" s="274"/>
      <c r="V73" s="274"/>
      <c r="W73" s="274"/>
      <c r="X73" s="274"/>
      <c r="Y73" s="274"/>
      <c r="Z73" s="274"/>
      <c r="AA73" s="274"/>
      <c r="AB73" s="275"/>
      <c r="AO73" s="50"/>
      <c r="AP73" s="50"/>
      <c r="AQ73" s="50"/>
      <c r="AR73" s="50"/>
      <c r="AS73" s="50"/>
    </row>
    <row r="74" spans="1:45" ht="15.65" customHeight="1">
      <c r="A74" s="141"/>
      <c r="B74" s="871" t="str">
        <f>B309</f>
        <v xml:space="preserve">IKI Funding Factor - Adjustments for pro-rata share due to other actors: </v>
      </c>
      <c r="C74" s="872"/>
      <c r="D74" s="872"/>
      <c r="E74" s="872"/>
      <c r="F74" s="272"/>
      <c r="G74" s="272"/>
      <c r="H74" s="272"/>
      <c r="I74" s="867" t="s">
        <v>272</v>
      </c>
      <c r="J74" s="868"/>
      <c r="K74" s="81">
        <f>Calc!$J$6</f>
        <v>2021</v>
      </c>
      <c r="L74" s="81">
        <f>Calc!$J$7</f>
        <v>2022</v>
      </c>
      <c r="M74" s="81">
        <f>Calc!$J$8</f>
        <v>2023</v>
      </c>
      <c r="N74" s="81">
        <f>Calc!$J$9</f>
        <v>2024</v>
      </c>
      <c r="O74" s="81">
        <f>Calc!$J$10</f>
        <v>2025</v>
      </c>
      <c r="P74" s="81" t="str">
        <f>Calc!$J$11</f>
        <v/>
      </c>
      <c r="Q74" s="81" t="str">
        <f>Calc!$J$12</f>
        <v/>
      </c>
      <c r="R74" s="81" t="str">
        <f>Calc!$J$13</f>
        <v/>
      </c>
      <c r="S74" s="81" t="str">
        <f>Calc!$J$14</f>
        <v/>
      </c>
      <c r="T74" s="81" t="str">
        <f>Calc!$J$15</f>
        <v/>
      </c>
      <c r="U74" s="81" t="str">
        <f>Calc!$J$16</f>
        <v/>
      </c>
      <c r="V74" s="81" t="str">
        <f>Calc!$J$17</f>
        <v/>
      </c>
      <c r="W74" s="273"/>
      <c r="X74" s="853" t="s">
        <v>263</v>
      </c>
      <c r="Y74" s="854"/>
      <c r="Z74" s="855"/>
      <c r="AA74" s="274"/>
      <c r="AB74" s="275"/>
      <c r="AO74" s="50"/>
      <c r="AP74" s="50"/>
      <c r="AQ74" s="50"/>
      <c r="AR74" s="50"/>
      <c r="AS74" s="50"/>
    </row>
    <row r="75" spans="1:45" ht="15.75" customHeight="1">
      <c r="A75" s="397"/>
      <c r="B75" s="871"/>
      <c r="C75" s="872"/>
      <c r="D75" s="872"/>
      <c r="E75" s="872"/>
      <c r="F75" s="401">
        <f>Calc!$C$54*100</f>
        <v>100</v>
      </c>
      <c r="G75" s="402" t="s">
        <v>194</v>
      </c>
      <c r="H75" s="272"/>
      <c r="I75" s="869"/>
      <c r="J75" s="870"/>
      <c r="K75" s="52" t="s">
        <v>232</v>
      </c>
      <c r="L75" s="13" t="s">
        <v>233</v>
      </c>
      <c r="M75" s="13" t="s">
        <v>234</v>
      </c>
      <c r="N75" s="13" t="s">
        <v>235</v>
      </c>
      <c r="O75" s="13" t="s">
        <v>236</v>
      </c>
      <c r="P75" s="13" t="s">
        <v>237</v>
      </c>
      <c r="Q75" s="13" t="s">
        <v>238</v>
      </c>
      <c r="R75" s="13" t="s">
        <v>239</v>
      </c>
      <c r="S75" s="13" t="s">
        <v>240</v>
      </c>
      <c r="T75" s="13" t="s">
        <v>241</v>
      </c>
      <c r="U75" s="13" t="s">
        <v>242</v>
      </c>
      <c r="V75" s="13" t="s">
        <v>243</v>
      </c>
      <c r="W75" s="273"/>
      <c r="X75" s="290">
        <v>2030</v>
      </c>
      <c r="Y75" s="14">
        <v>2040</v>
      </c>
      <c r="Z75" s="291">
        <v>2050</v>
      </c>
      <c r="AA75" s="274"/>
      <c r="AB75" s="275"/>
      <c r="AO75" s="50"/>
      <c r="AP75" s="50"/>
      <c r="AQ75" s="50"/>
      <c r="AR75" s="50"/>
      <c r="AS75" s="50"/>
    </row>
    <row r="76" spans="1:45" ht="17">
      <c r="A76" s="141"/>
      <c r="B76" s="282"/>
      <c r="C76" s="280"/>
      <c r="D76" s="564"/>
      <c r="E76" s="280"/>
      <c r="F76" s="279"/>
      <c r="G76" s="279"/>
      <c r="H76" s="279"/>
      <c r="I76" s="89" t="s">
        <v>246</v>
      </c>
      <c r="J76" s="386" t="s">
        <v>247</v>
      </c>
      <c r="K76" s="404">
        <f>($K$165-$K$230-$K$303)*Calc!$C$54</f>
        <v>75.791855263157899</v>
      </c>
      <c r="L76" s="404">
        <f>($L$165-$L$230-$L$303)*Calc!$C$54</f>
        <v>405.40098987854253</v>
      </c>
      <c r="M76" s="404">
        <f>($M$165-$M$230-$M$303)*Calc!$C$54</f>
        <v>0</v>
      </c>
      <c r="N76" s="404">
        <f>($N$165-$N$230-$N$303)*Calc!$C$54</f>
        <v>0</v>
      </c>
      <c r="O76" s="404">
        <f>($O$165-$O$230-$O$303)*Calc!$C$54</f>
        <v>0</v>
      </c>
      <c r="P76" s="404">
        <f>($P$165-$P$230-$P$303)*Calc!$C$54</f>
        <v>0</v>
      </c>
      <c r="Q76" s="404">
        <f>($Q$165-$Q$230-$Q$303)*Calc!$C$54</f>
        <v>0</v>
      </c>
      <c r="R76" s="404">
        <f>($R$165-$R$230-$R$303)*Calc!$C$54</f>
        <v>0</v>
      </c>
      <c r="S76" s="404">
        <f>($S$165-$S$230-$S$303)*Calc!$C$54</f>
        <v>0</v>
      </c>
      <c r="T76" s="404">
        <f>($T$165-$T$230-$T$303)*Calc!$C$54</f>
        <v>0</v>
      </c>
      <c r="U76" s="404">
        <f>($U$165-$U$230-$U$303)*Calc!$C$54</f>
        <v>0</v>
      </c>
      <c r="V76" s="404">
        <f>($V$165-$V$230-$V$303)*Calc!$C$54</f>
        <v>0</v>
      </c>
      <c r="W76" s="405"/>
      <c r="X76" s="274"/>
      <c r="Y76" s="274"/>
      <c r="Z76" s="274"/>
      <c r="AA76" s="274"/>
      <c r="AB76" s="275"/>
      <c r="AO76" s="50"/>
      <c r="AP76" s="50"/>
      <c r="AQ76" s="50"/>
      <c r="AR76" s="50"/>
      <c r="AS76" s="50"/>
    </row>
    <row r="77" spans="1:45" ht="17">
      <c r="A77" s="141"/>
      <c r="B77" s="282"/>
      <c r="C77" s="280"/>
      <c r="D77" s="564"/>
      <c r="E77" s="280"/>
      <c r="F77" s="279"/>
      <c r="G77" s="279"/>
      <c r="H77" s="279"/>
      <c r="I77" s="91" t="s">
        <v>250</v>
      </c>
      <c r="J77" s="386" t="s">
        <v>247</v>
      </c>
      <c r="K77" s="404">
        <f>($K$166-$K$231-$K$304)*Calc!$C$54</f>
        <v>75.791855263157899</v>
      </c>
      <c r="L77" s="404">
        <f>($L$166-$L$231-$L$304)*Calc!$C$54</f>
        <v>481.19284514170045</v>
      </c>
      <c r="M77" s="404">
        <f>($M$166-$M$231-$M$304)*Calc!$C$54</f>
        <v>481.19284514170045</v>
      </c>
      <c r="N77" s="404">
        <f>($N$166-$N$231-$N$304)*Calc!$C$54</f>
        <v>481.19284514170045</v>
      </c>
      <c r="O77" s="404">
        <f>($O$166-$O$231-$O$304)*Calc!$C$54</f>
        <v>481.19284514170045</v>
      </c>
      <c r="P77" s="404">
        <f>($P$166-$P$231-$P$304)*Calc!$C$54</f>
        <v>481.19284514170045</v>
      </c>
      <c r="Q77" s="404">
        <f>($Q$166-$Q$231-$Q$304)*Calc!$C$54</f>
        <v>481.19284514170045</v>
      </c>
      <c r="R77" s="404">
        <f>($R$166-$R$231-$R$304)*Calc!$C$54</f>
        <v>481.19284514170045</v>
      </c>
      <c r="S77" s="404">
        <f>($S$166-$S$231-$S$304)*Calc!$C$54</f>
        <v>481.19284514170045</v>
      </c>
      <c r="T77" s="404">
        <f>($T$166-$T$231-$T$304)*Calc!$C$54</f>
        <v>481.19284514170045</v>
      </c>
      <c r="U77" s="404">
        <f>($U$166-$U$231-$U$304)*Calc!$C$54</f>
        <v>481.19284514170045</v>
      </c>
      <c r="V77" s="404">
        <f>($V$166-$V$231-$V$304)*Calc!$C$54</f>
        <v>481.19284514170045</v>
      </c>
      <c r="W77" s="405"/>
      <c r="X77" s="406">
        <f>($X$166-$X$231-$X$304)*Calc!$C$54</f>
        <v>481.19284514170045</v>
      </c>
      <c r="Y77" s="407">
        <f>($Y$166-$Y$231-$Y$304)*Calc!$C$54</f>
        <v>481.19284514170045</v>
      </c>
      <c r="Z77" s="408">
        <f>($Z$166-$Z$231-$Z$304)*Calc!$C$54</f>
        <v>481.19284514170045</v>
      </c>
      <c r="AA77" s="274"/>
      <c r="AB77" s="275"/>
      <c r="AO77" s="50"/>
      <c r="AP77" s="50"/>
      <c r="AQ77" s="50"/>
      <c r="AR77" s="50"/>
      <c r="AS77" s="50"/>
    </row>
    <row r="78" spans="1:45">
      <c r="A78" s="141"/>
      <c r="B78" s="277"/>
      <c r="C78" s="278"/>
      <c r="D78" s="278"/>
      <c r="E78" s="278"/>
      <c r="F78" s="278"/>
      <c r="G78" s="278"/>
      <c r="H78" s="278"/>
      <c r="I78" s="296" t="s">
        <v>254</v>
      </c>
      <c r="J78" s="279"/>
      <c r="K78" s="279"/>
      <c r="L78" s="279"/>
      <c r="M78" s="274"/>
      <c r="N78" s="274"/>
      <c r="O78" s="274"/>
      <c r="P78" s="274"/>
      <c r="Q78" s="274"/>
      <c r="R78" s="274"/>
      <c r="S78" s="274"/>
      <c r="T78" s="274"/>
      <c r="U78" s="274"/>
      <c r="V78" s="274"/>
      <c r="W78" s="274"/>
      <c r="X78" s="297" t="s">
        <v>255</v>
      </c>
      <c r="Y78" s="274"/>
      <c r="Z78" s="274"/>
      <c r="AA78" s="274"/>
      <c r="AB78" s="275"/>
      <c r="AO78" s="50"/>
      <c r="AP78" s="50"/>
      <c r="AQ78" s="50"/>
      <c r="AR78" s="50"/>
      <c r="AS78" s="50"/>
    </row>
    <row r="79" spans="1:45">
      <c r="A79" s="141"/>
      <c r="B79" s="282"/>
      <c r="C79" s="295"/>
      <c r="D79" s="295"/>
      <c r="E79" s="295"/>
      <c r="F79" s="295"/>
      <c r="G79" s="295"/>
      <c r="H79" s="295"/>
      <c r="I79" s="295"/>
      <c r="J79" s="295"/>
      <c r="K79" s="295"/>
      <c r="L79" s="279"/>
      <c r="M79" s="279"/>
      <c r="N79" s="280"/>
      <c r="O79" s="280"/>
      <c r="P79" s="280"/>
      <c r="Q79" s="283"/>
      <c r="R79" s="274"/>
      <c r="S79" s="274"/>
      <c r="T79" s="274"/>
      <c r="U79" s="274"/>
      <c r="V79" s="274"/>
      <c r="W79" s="274"/>
      <c r="X79" s="297" t="s">
        <v>257</v>
      </c>
      <c r="Y79" s="274"/>
      <c r="Z79" s="274"/>
      <c r="AA79" s="274"/>
      <c r="AB79" s="275"/>
      <c r="AS79" s="50"/>
    </row>
    <row r="80" spans="1:45" ht="15.5">
      <c r="A80" s="141"/>
      <c r="B80" s="284"/>
      <c r="C80" s="285"/>
      <c r="D80" s="285"/>
      <c r="E80" s="285"/>
      <c r="F80" s="285"/>
      <c r="G80" s="285"/>
      <c r="H80" s="285"/>
      <c r="I80" s="285"/>
      <c r="J80" s="285"/>
      <c r="K80" s="285"/>
      <c r="L80" s="285"/>
      <c r="M80" s="285"/>
      <c r="N80" s="285"/>
      <c r="O80" s="286"/>
      <c r="P80" s="286"/>
      <c r="Q80" s="286"/>
      <c r="R80" s="287"/>
      <c r="S80" s="287"/>
      <c r="T80" s="287"/>
      <c r="U80" s="287"/>
      <c r="V80" s="287"/>
      <c r="W80" s="287"/>
      <c r="X80" s="287"/>
      <c r="Y80" s="288"/>
      <c r="Z80" s="288"/>
      <c r="AA80" s="288"/>
      <c r="AB80" s="289"/>
      <c r="AS80" s="50"/>
    </row>
    <row r="81" spans="1:45" ht="15.5">
      <c r="A81" s="141"/>
      <c r="B81" s="6"/>
      <c r="C81" s="6"/>
      <c r="D81" s="6"/>
      <c r="E81" s="6"/>
      <c r="F81" s="6"/>
      <c r="G81" s="6"/>
      <c r="H81" s="6"/>
      <c r="I81" s="6"/>
      <c r="J81" s="6"/>
      <c r="K81" s="6"/>
      <c r="L81" s="6"/>
      <c r="M81" s="6"/>
      <c r="N81" s="6"/>
      <c r="O81" s="6"/>
      <c r="P81" s="6"/>
      <c r="Q81" s="6"/>
      <c r="R81" s="163"/>
      <c r="S81" s="163"/>
      <c r="T81" s="163"/>
      <c r="U81" s="163"/>
      <c r="V81" s="163"/>
      <c r="W81" s="163"/>
      <c r="X81" s="163"/>
      <c r="Y81" s="163"/>
      <c r="Z81" s="80"/>
      <c r="AA81" s="80"/>
      <c r="AB81" s="80"/>
    </row>
    <row r="82" spans="1:45" s="1" customFormat="1">
      <c r="A82" s="394"/>
      <c r="B82" s="212"/>
      <c r="C82" s="212"/>
      <c r="D82" s="212"/>
      <c r="E82" s="212"/>
      <c r="F82" s="212"/>
      <c r="G82" s="212"/>
      <c r="H82" s="212"/>
      <c r="I82" s="212"/>
      <c r="J82" s="212"/>
      <c r="K82" s="212"/>
      <c r="L82" s="212"/>
      <c r="M82" s="212"/>
      <c r="N82" s="212"/>
      <c r="O82" s="212"/>
      <c r="P82" s="212"/>
      <c r="Q82" s="212"/>
      <c r="R82" s="78"/>
      <c r="S82" s="78"/>
      <c r="T82" s="78"/>
      <c r="U82" s="78"/>
      <c r="V82" s="78"/>
      <c r="W82" s="78"/>
      <c r="X82" s="78"/>
      <c r="Y82" s="78"/>
      <c r="Z82" s="78"/>
      <c r="AA82" s="78"/>
      <c r="AB82" s="78"/>
      <c r="AC82" s="77"/>
      <c r="AD82" s="77"/>
      <c r="AE82" s="77"/>
      <c r="AF82" s="77"/>
      <c r="AG82" s="77"/>
      <c r="AH82" s="77"/>
      <c r="AI82" s="77"/>
      <c r="AJ82" s="77"/>
      <c r="AK82" s="77"/>
      <c r="AL82" s="77"/>
      <c r="AM82" s="77"/>
      <c r="AN82" s="77"/>
      <c r="AO82" s="77"/>
      <c r="AP82" s="77"/>
      <c r="AQ82" s="77"/>
      <c r="AR82" s="77"/>
      <c r="AS82" s="77"/>
    </row>
    <row r="83" spans="1:45" s="1" customFormat="1" ht="15.5">
      <c r="A83" s="394"/>
      <c r="B83" s="839" t="s">
        <v>273</v>
      </c>
      <c r="C83" s="840"/>
      <c r="D83" s="840"/>
      <c r="E83" s="840"/>
      <c r="F83" s="840"/>
      <c r="G83" s="840"/>
      <c r="H83" s="840"/>
      <c r="I83" s="840"/>
      <c r="J83" s="840"/>
      <c r="K83" s="840"/>
      <c r="L83" s="840"/>
      <c r="M83" s="840"/>
      <c r="N83" s="840"/>
      <c r="O83" s="840"/>
      <c r="P83" s="840"/>
      <c r="Q83" s="840"/>
      <c r="R83" s="840"/>
      <c r="S83" s="840"/>
      <c r="T83" s="840"/>
      <c r="U83" s="840"/>
      <c r="V83" s="840"/>
      <c r="W83" s="840"/>
      <c r="X83" s="840"/>
      <c r="Y83" s="840"/>
      <c r="Z83" s="840"/>
      <c r="AA83" s="840"/>
      <c r="AB83" s="840"/>
      <c r="AC83" s="77"/>
      <c r="AD83" s="77"/>
      <c r="AE83" s="77"/>
      <c r="AF83" s="77"/>
      <c r="AG83" s="77"/>
      <c r="AH83" s="77"/>
      <c r="AI83" s="77"/>
      <c r="AJ83" s="77"/>
      <c r="AK83" s="77"/>
      <c r="AL83" s="77"/>
      <c r="AM83" s="77"/>
      <c r="AN83" s="77"/>
      <c r="AO83" s="77"/>
      <c r="AP83" s="77"/>
      <c r="AQ83" s="77"/>
      <c r="AR83" s="77"/>
      <c r="AS83" s="77"/>
    </row>
    <row r="84" spans="1:45" s="77" customFormat="1">
      <c r="A84" s="78"/>
      <c r="B84" s="164"/>
      <c r="C84" s="164"/>
      <c r="D84" s="164"/>
      <c r="E84" s="164"/>
      <c r="F84" s="164"/>
      <c r="G84" s="164"/>
      <c r="H84" s="164"/>
      <c r="I84" s="164"/>
      <c r="J84" s="164"/>
      <c r="K84" s="164"/>
      <c r="L84" s="164"/>
      <c r="M84" s="164"/>
      <c r="N84" s="164"/>
      <c r="O84" s="164"/>
      <c r="P84" s="164"/>
      <c r="Q84" s="164"/>
      <c r="R84" s="78"/>
      <c r="S84" s="78"/>
      <c r="T84" s="78"/>
      <c r="U84" s="78"/>
      <c r="V84" s="78"/>
      <c r="W84" s="78"/>
      <c r="X84" s="78"/>
      <c r="Y84" s="78"/>
      <c r="Z84" s="78"/>
      <c r="AA84" s="78"/>
      <c r="AB84" s="78"/>
    </row>
    <row r="85" spans="1:45" s="77" customFormat="1" ht="15" customHeight="1">
      <c r="A85" s="78"/>
      <c r="B85" s="824" t="s">
        <v>274</v>
      </c>
      <c r="C85" s="824"/>
      <c r="D85" s="824"/>
      <c r="E85" s="824"/>
      <c r="F85" s="824"/>
      <c r="G85" s="824"/>
      <c r="H85" s="824"/>
      <c r="I85" s="824"/>
      <c r="J85" s="824"/>
      <c r="K85" s="824"/>
      <c r="L85" s="824"/>
      <c r="M85" s="824"/>
      <c r="N85" s="824"/>
      <c r="O85" s="824"/>
      <c r="P85" s="824"/>
      <c r="Q85" s="824"/>
      <c r="R85" s="78"/>
      <c r="S85" s="78"/>
      <c r="T85" s="78"/>
      <c r="U85" s="78"/>
      <c r="V85" s="78"/>
      <c r="W85" s="78"/>
      <c r="X85" s="78"/>
      <c r="Y85" s="78"/>
      <c r="Z85" s="78"/>
      <c r="AA85" s="78"/>
      <c r="AB85" s="78"/>
    </row>
    <row r="86" spans="1:45" s="77" customFormat="1">
      <c r="A86" s="78"/>
      <c r="B86" s="824"/>
      <c r="C86" s="824"/>
      <c r="D86" s="824"/>
      <c r="E86" s="824"/>
      <c r="F86" s="824"/>
      <c r="G86" s="824"/>
      <c r="H86" s="824"/>
      <c r="I86" s="824"/>
      <c r="J86" s="824"/>
      <c r="K86" s="824"/>
      <c r="L86" s="824"/>
      <c r="M86" s="824"/>
      <c r="N86" s="824"/>
      <c r="O86" s="824"/>
      <c r="P86" s="824"/>
      <c r="Q86" s="824"/>
      <c r="R86" s="78"/>
      <c r="S86" s="78"/>
      <c r="T86" s="78"/>
      <c r="U86" s="78"/>
      <c r="V86" s="78"/>
      <c r="W86" s="78"/>
      <c r="X86" s="78"/>
      <c r="Y86" s="78"/>
      <c r="Z86" s="78"/>
      <c r="AA86" s="78"/>
      <c r="AB86" s="78"/>
    </row>
    <row r="87" spans="1:45" s="77" customFormat="1">
      <c r="A87" s="78"/>
      <c r="B87" s="824"/>
      <c r="C87" s="824"/>
      <c r="D87" s="824"/>
      <c r="E87" s="824"/>
      <c r="F87" s="824"/>
      <c r="G87" s="824"/>
      <c r="H87" s="824"/>
      <c r="I87" s="824"/>
      <c r="J87" s="824"/>
      <c r="K87" s="824"/>
      <c r="L87" s="824"/>
      <c r="M87" s="824"/>
      <c r="N87" s="824"/>
      <c r="O87" s="824"/>
      <c r="P87" s="824"/>
      <c r="Q87" s="824"/>
      <c r="R87" s="78"/>
      <c r="S87" s="78"/>
      <c r="T87" s="78"/>
      <c r="U87" s="78"/>
      <c r="V87" s="78"/>
      <c r="W87" s="78"/>
      <c r="X87" s="78"/>
      <c r="Y87" s="78"/>
      <c r="Z87" s="78"/>
      <c r="AA87" s="78"/>
      <c r="AB87" s="78"/>
    </row>
    <row r="88" spans="1:45" s="77" customFormat="1">
      <c r="A88" s="78"/>
      <c r="B88" s="824"/>
      <c r="C88" s="824"/>
      <c r="D88" s="824"/>
      <c r="E88" s="824"/>
      <c r="F88" s="824"/>
      <c r="G88" s="824"/>
      <c r="H88" s="824"/>
      <c r="I88" s="824"/>
      <c r="J88" s="824"/>
      <c r="K88" s="824"/>
      <c r="L88" s="824"/>
      <c r="M88" s="824"/>
      <c r="N88" s="824"/>
      <c r="O88" s="824"/>
      <c r="P88" s="824"/>
      <c r="Q88" s="824"/>
      <c r="R88" s="78"/>
      <c r="S88" s="78"/>
      <c r="T88" s="78"/>
      <c r="U88" s="78"/>
      <c r="V88" s="78"/>
      <c r="W88" s="78"/>
      <c r="X88" s="78"/>
      <c r="Y88" s="78"/>
      <c r="Z88" s="78"/>
      <c r="AA88" s="78"/>
      <c r="AB88" s="78"/>
    </row>
    <row r="89" spans="1:45" s="77" customFormat="1">
      <c r="A89" s="78"/>
      <c r="B89" s="824"/>
      <c r="C89" s="824"/>
      <c r="D89" s="824"/>
      <c r="E89" s="824"/>
      <c r="F89" s="824"/>
      <c r="G89" s="824"/>
      <c r="H89" s="824"/>
      <c r="I89" s="824"/>
      <c r="J89" s="824"/>
      <c r="K89" s="824"/>
      <c r="L89" s="824"/>
      <c r="M89" s="824"/>
      <c r="N89" s="824"/>
      <c r="O89" s="824"/>
      <c r="P89" s="824"/>
      <c r="Q89" s="824"/>
      <c r="R89" s="78"/>
      <c r="S89" s="78"/>
      <c r="T89" s="78"/>
      <c r="U89" s="78"/>
      <c r="V89" s="78"/>
      <c r="W89" s="78"/>
      <c r="X89" s="78"/>
      <c r="Y89" s="78"/>
      <c r="Z89" s="78"/>
      <c r="AA89" s="78"/>
      <c r="AB89" s="78"/>
    </row>
    <row r="90" spans="1:45" s="77" customFormat="1">
      <c r="A90" s="78"/>
      <c r="B90" s="824"/>
      <c r="C90" s="824"/>
      <c r="D90" s="824"/>
      <c r="E90" s="824"/>
      <c r="F90" s="824"/>
      <c r="G90" s="824"/>
      <c r="H90" s="824"/>
      <c r="I90" s="824"/>
      <c r="J90" s="824"/>
      <c r="K90" s="824"/>
      <c r="L90" s="824"/>
      <c r="M90" s="824"/>
      <c r="N90" s="824"/>
      <c r="O90" s="824"/>
      <c r="P90" s="824"/>
      <c r="Q90" s="824"/>
      <c r="R90" s="78"/>
      <c r="S90" s="78"/>
      <c r="T90" s="78"/>
      <c r="U90" s="78"/>
      <c r="V90" s="78"/>
      <c r="W90" s="78"/>
      <c r="X90" s="78"/>
      <c r="Y90" s="78"/>
      <c r="Z90" s="78"/>
      <c r="AA90" s="78"/>
      <c r="AB90" s="78"/>
    </row>
    <row r="91" spans="1:45" s="77" customFormat="1">
      <c r="A91" s="78"/>
      <c r="B91" s="824" t="s">
        <v>275</v>
      </c>
      <c r="C91" s="824"/>
      <c r="D91" s="824"/>
      <c r="E91" s="824"/>
      <c r="F91" s="824"/>
      <c r="G91" s="824"/>
      <c r="H91" s="824"/>
      <c r="I91" s="824"/>
      <c r="J91" s="824"/>
      <c r="K91" s="824"/>
      <c r="L91" s="824"/>
      <c r="M91" s="824"/>
      <c r="N91" s="824"/>
      <c r="O91" s="824"/>
      <c r="P91" s="824"/>
      <c r="Q91" s="824"/>
      <c r="R91" s="78"/>
      <c r="S91" s="78"/>
      <c r="T91" s="78"/>
      <c r="U91" s="78"/>
      <c r="V91" s="78"/>
      <c r="W91" s="78"/>
      <c r="X91" s="78"/>
      <c r="Y91" s="78"/>
      <c r="Z91" s="78"/>
      <c r="AA91" s="78"/>
      <c r="AB91" s="78"/>
    </row>
    <row r="92" spans="1:45" s="77" customFormat="1">
      <c r="A92" s="78"/>
      <c r="B92" s="824"/>
      <c r="C92" s="824"/>
      <c r="D92" s="824"/>
      <c r="E92" s="824"/>
      <c r="F92" s="824"/>
      <c r="G92" s="824"/>
      <c r="H92" s="824"/>
      <c r="I92" s="824"/>
      <c r="J92" s="824"/>
      <c r="K92" s="824"/>
      <c r="L92" s="824"/>
      <c r="M92" s="824"/>
      <c r="N92" s="824"/>
      <c r="O92" s="824"/>
      <c r="P92" s="824"/>
      <c r="Q92" s="824"/>
      <c r="R92" s="78"/>
      <c r="S92" s="78"/>
      <c r="T92" s="78"/>
      <c r="U92" s="78"/>
      <c r="V92" s="78"/>
      <c r="W92" s="78"/>
      <c r="X92" s="78"/>
      <c r="Y92" s="78"/>
      <c r="Z92" s="78"/>
      <c r="AA92" s="78"/>
      <c r="AB92" s="78"/>
    </row>
    <row r="93" spans="1:45" s="77" customFormat="1" ht="15.5">
      <c r="A93" s="78"/>
      <c r="B93" s="164"/>
      <c r="C93" s="164"/>
      <c r="D93" s="164"/>
      <c r="E93" s="164"/>
      <c r="F93" s="164"/>
      <c r="G93" s="164"/>
      <c r="H93" s="164"/>
      <c r="I93" s="164"/>
      <c r="J93" s="164"/>
      <c r="K93" s="164"/>
      <c r="L93" s="164"/>
      <c r="M93" s="164"/>
      <c r="N93" s="164"/>
      <c r="O93" s="164"/>
      <c r="P93" s="164"/>
      <c r="Q93" s="164"/>
      <c r="R93" s="78"/>
      <c r="S93" s="78"/>
      <c r="T93" s="78"/>
      <c r="U93" s="78"/>
      <c r="V93" s="78"/>
      <c r="W93" s="78"/>
      <c r="X93" s="78"/>
      <c r="Y93" s="79"/>
    </row>
    <row r="94" spans="1:45" s="77" customFormat="1" ht="15.5">
      <c r="A94" s="78"/>
      <c r="B94" s="858" t="s">
        <v>276</v>
      </c>
      <c r="C94" s="859"/>
      <c r="D94" s="859"/>
      <c r="E94" s="859"/>
      <c r="F94" s="859"/>
      <c r="G94" s="859"/>
      <c r="H94" s="859"/>
      <c r="I94" s="859"/>
      <c r="J94" s="859"/>
      <c r="K94" s="859"/>
      <c r="L94" s="859"/>
      <c r="M94" s="859"/>
      <c r="N94" s="859"/>
      <c r="O94" s="859"/>
      <c r="P94" s="859"/>
      <c r="Q94" s="860"/>
      <c r="R94" s="78"/>
      <c r="S94" s="78"/>
      <c r="T94" s="78"/>
      <c r="U94" s="78"/>
      <c r="V94" s="78"/>
      <c r="W94" s="78"/>
      <c r="X94" s="78"/>
      <c r="Y94" s="79"/>
    </row>
    <row r="95" spans="1:45" s="77" customFormat="1" ht="15.5">
      <c r="A95" s="78"/>
      <c r="B95" s="861"/>
      <c r="C95" s="862"/>
      <c r="D95" s="862"/>
      <c r="E95" s="862"/>
      <c r="F95" s="862"/>
      <c r="G95" s="862"/>
      <c r="H95" s="862"/>
      <c r="I95" s="862"/>
      <c r="J95" s="862"/>
      <c r="K95" s="862"/>
      <c r="L95" s="862"/>
      <c r="M95" s="862"/>
      <c r="N95" s="862"/>
      <c r="O95" s="862"/>
      <c r="P95" s="862"/>
      <c r="Q95" s="863"/>
      <c r="R95" s="78"/>
      <c r="S95" s="78"/>
      <c r="T95" s="78"/>
      <c r="U95" s="78"/>
      <c r="V95" s="78"/>
      <c r="W95" s="78"/>
      <c r="X95" s="78"/>
      <c r="Y95" s="79"/>
    </row>
    <row r="96" spans="1:45" s="77" customFormat="1" ht="15.5">
      <c r="A96" s="78"/>
      <c r="B96" s="861"/>
      <c r="C96" s="862"/>
      <c r="D96" s="862"/>
      <c r="E96" s="862"/>
      <c r="F96" s="862"/>
      <c r="G96" s="862"/>
      <c r="H96" s="862"/>
      <c r="I96" s="862"/>
      <c r="J96" s="862"/>
      <c r="K96" s="862"/>
      <c r="L96" s="862"/>
      <c r="M96" s="862"/>
      <c r="N96" s="862"/>
      <c r="O96" s="862"/>
      <c r="P96" s="862"/>
      <c r="Q96" s="863"/>
      <c r="R96" s="78"/>
      <c r="S96" s="78"/>
      <c r="T96" s="78"/>
      <c r="U96" s="78"/>
      <c r="V96" s="78"/>
      <c r="W96" s="78"/>
      <c r="X96" s="78"/>
      <c r="Y96" s="79"/>
    </row>
    <row r="97" spans="1:25" s="77" customFormat="1" ht="15.5">
      <c r="A97" s="78"/>
      <c r="B97" s="861"/>
      <c r="C97" s="862"/>
      <c r="D97" s="862"/>
      <c r="E97" s="862"/>
      <c r="F97" s="862"/>
      <c r="G97" s="862"/>
      <c r="H97" s="862"/>
      <c r="I97" s="862"/>
      <c r="J97" s="862"/>
      <c r="K97" s="862"/>
      <c r="L97" s="862"/>
      <c r="M97" s="862"/>
      <c r="N97" s="862"/>
      <c r="O97" s="862"/>
      <c r="P97" s="862"/>
      <c r="Q97" s="863"/>
      <c r="R97" s="78"/>
      <c r="S97" s="78"/>
      <c r="T97" s="78"/>
      <c r="U97" s="78"/>
      <c r="V97" s="78"/>
      <c r="W97" s="78"/>
      <c r="X97" s="78"/>
      <c r="Y97" s="79"/>
    </row>
    <row r="98" spans="1:25" s="77" customFormat="1" ht="15.5">
      <c r="A98" s="78"/>
      <c r="B98" s="861"/>
      <c r="C98" s="862"/>
      <c r="D98" s="862"/>
      <c r="E98" s="862"/>
      <c r="F98" s="862"/>
      <c r="G98" s="862"/>
      <c r="H98" s="862"/>
      <c r="I98" s="862"/>
      <c r="J98" s="862"/>
      <c r="K98" s="862"/>
      <c r="L98" s="862"/>
      <c r="M98" s="862"/>
      <c r="N98" s="862"/>
      <c r="O98" s="862"/>
      <c r="P98" s="862"/>
      <c r="Q98" s="863"/>
      <c r="R98" s="78"/>
      <c r="S98" s="78"/>
      <c r="T98" s="78"/>
      <c r="U98" s="78"/>
      <c r="V98" s="78"/>
      <c r="W98" s="78"/>
      <c r="X98" s="78"/>
      <c r="Y98" s="79"/>
    </row>
    <row r="99" spans="1:25" s="77" customFormat="1" ht="15.5">
      <c r="A99" s="78"/>
      <c r="B99" s="864"/>
      <c r="C99" s="865"/>
      <c r="D99" s="865"/>
      <c r="E99" s="865"/>
      <c r="F99" s="865"/>
      <c r="G99" s="865"/>
      <c r="H99" s="865"/>
      <c r="I99" s="865"/>
      <c r="J99" s="865"/>
      <c r="K99" s="865"/>
      <c r="L99" s="865"/>
      <c r="M99" s="865"/>
      <c r="N99" s="865"/>
      <c r="O99" s="865"/>
      <c r="P99" s="865"/>
      <c r="Q99" s="866"/>
      <c r="R99" s="78"/>
      <c r="S99" s="78"/>
      <c r="T99" s="78"/>
      <c r="U99" s="78"/>
      <c r="V99" s="78"/>
      <c r="W99" s="78"/>
      <c r="X99" s="78"/>
      <c r="Y99" s="79"/>
    </row>
    <row r="100" spans="1:25" s="77" customFormat="1" ht="15.5">
      <c r="A100" s="78"/>
      <c r="B100" s="164"/>
      <c r="C100" s="164"/>
      <c r="D100" s="164"/>
      <c r="E100" s="164"/>
      <c r="F100" s="164"/>
      <c r="G100" s="164"/>
      <c r="H100" s="164"/>
      <c r="I100" s="164"/>
      <c r="J100" s="164"/>
      <c r="K100" s="164"/>
      <c r="L100" s="164"/>
      <c r="M100" s="164"/>
      <c r="N100" s="164"/>
      <c r="O100" s="164"/>
      <c r="P100" s="164"/>
      <c r="Q100" s="164"/>
      <c r="R100" s="78"/>
      <c r="S100" s="78"/>
      <c r="T100" s="78"/>
      <c r="U100" s="78"/>
      <c r="V100" s="78"/>
      <c r="W100" s="78"/>
      <c r="X100" s="78"/>
      <c r="Y100" s="79"/>
    </row>
    <row r="101" spans="1:25" s="77" customFormat="1" ht="15.5">
      <c r="A101" s="78"/>
      <c r="B101" s="824" t="s">
        <v>277</v>
      </c>
      <c r="C101" s="824"/>
      <c r="D101" s="824"/>
      <c r="E101" s="824"/>
      <c r="F101" s="824"/>
      <c r="G101" s="824"/>
      <c r="H101" s="824"/>
      <c r="I101" s="824"/>
      <c r="J101" s="824"/>
      <c r="K101" s="824"/>
      <c r="L101" s="824"/>
      <c r="M101" s="824"/>
      <c r="N101" s="824"/>
      <c r="O101" s="824"/>
      <c r="P101" s="824"/>
      <c r="Q101" s="824"/>
      <c r="R101" s="78"/>
      <c r="S101" s="78"/>
      <c r="T101" s="78"/>
      <c r="U101" s="78"/>
      <c r="V101" s="78"/>
      <c r="W101" s="78"/>
      <c r="X101" s="78"/>
      <c r="Y101" s="79"/>
    </row>
    <row r="102" spans="1:25" s="77" customFormat="1">
      <c r="A102" s="22"/>
      <c r="B102" s="11"/>
      <c r="C102" s="11"/>
      <c r="D102" s="11"/>
      <c r="E102" s="11"/>
      <c r="F102" s="11"/>
      <c r="G102" s="11"/>
      <c r="H102" s="11"/>
      <c r="I102" s="11"/>
      <c r="J102" s="11"/>
      <c r="K102" s="11"/>
      <c r="L102" s="11"/>
      <c r="M102" s="11"/>
      <c r="N102" s="11"/>
      <c r="O102" s="11"/>
      <c r="P102" s="11"/>
      <c r="Q102" s="11"/>
      <c r="R102" s="22"/>
      <c r="S102" s="22"/>
      <c r="T102" s="22"/>
      <c r="U102" s="22"/>
      <c r="V102" s="22"/>
      <c r="W102" s="22"/>
      <c r="X102" s="22"/>
      <c r="Y102" s="22"/>
    </row>
    <row r="103" spans="1:25" s="77" customFormat="1">
      <c r="A103" s="22"/>
      <c r="B103" s="858" t="s">
        <v>278</v>
      </c>
      <c r="C103" s="859"/>
      <c r="D103" s="859"/>
      <c r="E103" s="859"/>
      <c r="F103" s="859"/>
      <c r="G103" s="859"/>
      <c r="H103" s="859"/>
      <c r="I103" s="859"/>
      <c r="J103" s="859"/>
      <c r="K103" s="859"/>
      <c r="L103" s="859"/>
      <c r="M103" s="859"/>
      <c r="N103" s="859"/>
      <c r="O103" s="859"/>
      <c r="P103" s="859"/>
      <c r="Q103" s="860"/>
      <c r="R103" s="22"/>
      <c r="S103" s="22"/>
      <c r="T103" s="22"/>
      <c r="U103" s="22"/>
      <c r="V103" s="22"/>
      <c r="W103" s="22"/>
      <c r="X103" s="22"/>
      <c r="Y103" s="22"/>
    </row>
    <row r="104" spans="1:25" s="77" customFormat="1">
      <c r="A104" s="22"/>
      <c r="B104" s="861"/>
      <c r="C104" s="862"/>
      <c r="D104" s="862"/>
      <c r="E104" s="862"/>
      <c r="F104" s="862"/>
      <c r="G104" s="862"/>
      <c r="H104" s="862"/>
      <c r="I104" s="862"/>
      <c r="J104" s="862"/>
      <c r="K104" s="862"/>
      <c r="L104" s="862"/>
      <c r="M104" s="862"/>
      <c r="N104" s="862"/>
      <c r="O104" s="862"/>
      <c r="P104" s="862"/>
      <c r="Q104" s="863"/>
      <c r="R104" s="22"/>
      <c r="S104" s="22"/>
      <c r="T104" s="22"/>
      <c r="U104" s="22"/>
      <c r="V104" s="22"/>
      <c r="W104" s="22"/>
      <c r="X104" s="22"/>
      <c r="Y104" s="22"/>
    </row>
    <row r="105" spans="1:25" s="77" customFormat="1">
      <c r="A105" s="22"/>
      <c r="B105" s="861"/>
      <c r="C105" s="862"/>
      <c r="D105" s="862"/>
      <c r="E105" s="862"/>
      <c r="F105" s="862"/>
      <c r="G105" s="862"/>
      <c r="H105" s="862"/>
      <c r="I105" s="862"/>
      <c r="J105" s="862"/>
      <c r="K105" s="862"/>
      <c r="L105" s="862"/>
      <c r="M105" s="862"/>
      <c r="N105" s="862"/>
      <c r="O105" s="862"/>
      <c r="P105" s="862"/>
      <c r="Q105" s="863"/>
      <c r="R105" s="22"/>
      <c r="S105" s="22"/>
      <c r="T105" s="22"/>
      <c r="U105" s="22"/>
      <c r="V105" s="22"/>
      <c r="W105" s="22"/>
      <c r="X105" s="22"/>
      <c r="Y105" s="22"/>
    </row>
    <row r="106" spans="1:25" s="77" customFormat="1">
      <c r="A106" s="22"/>
      <c r="B106" s="861"/>
      <c r="C106" s="862"/>
      <c r="D106" s="862"/>
      <c r="E106" s="862"/>
      <c r="F106" s="862"/>
      <c r="G106" s="862"/>
      <c r="H106" s="862"/>
      <c r="I106" s="862"/>
      <c r="J106" s="862"/>
      <c r="K106" s="862"/>
      <c r="L106" s="862"/>
      <c r="M106" s="862"/>
      <c r="N106" s="862"/>
      <c r="O106" s="862"/>
      <c r="P106" s="862"/>
      <c r="Q106" s="863"/>
      <c r="R106" s="22"/>
      <c r="S106" s="22"/>
      <c r="T106" s="22"/>
      <c r="U106" s="22"/>
      <c r="V106" s="22"/>
      <c r="W106" s="22"/>
      <c r="X106" s="22"/>
      <c r="Y106" s="22"/>
    </row>
    <row r="107" spans="1:25" s="77" customFormat="1">
      <c r="A107" s="22"/>
      <c r="B107" s="861"/>
      <c r="C107" s="862"/>
      <c r="D107" s="862"/>
      <c r="E107" s="862"/>
      <c r="F107" s="862"/>
      <c r="G107" s="862"/>
      <c r="H107" s="862"/>
      <c r="I107" s="862"/>
      <c r="J107" s="862"/>
      <c r="K107" s="862"/>
      <c r="L107" s="862"/>
      <c r="M107" s="862"/>
      <c r="N107" s="862"/>
      <c r="O107" s="862"/>
      <c r="P107" s="862"/>
      <c r="Q107" s="863"/>
      <c r="R107" s="22"/>
      <c r="S107" s="22"/>
      <c r="T107" s="22"/>
      <c r="U107" s="22"/>
      <c r="V107" s="22"/>
      <c r="W107" s="22"/>
      <c r="X107" s="22"/>
      <c r="Y107" s="22"/>
    </row>
    <row r="108" spans="1:25" s="77" customFormat="1">
      <c r="A108" s="22"/>
      <c r="B108" s="864"/>
      <c r="C108" s="865"/>
      <c r="D108" s="865"/>
      <c r="E108" s="865"/>
      <c r="F108" s="865"/>
      <c r="G108" s="865"/>
      <c r="H108" s="865"/>
      <c r="I108" s="865"/>
      <c r="J108" s="865"/>
      <c r="K108" s="865"/>
      <c r="L108" s="865"/>
      <c r="M108" s="865"/>
      <c r="N108" s="865"/>
      <c r="O108" s="865"/>
      <c r="P108" s="865"/>
      <c r="Q108" s="866"/>
      <c r="R108" s="22"/>
      <c r="S108" s="22"/>
      <c r="T108" s="22"/>
      <c r="U108" s="22"/>
      <c r="V108" s="22"/>
      <c r="W108" s="22"/>
      <c r="X108" s="22"/>
      <c r="Y108" s="22"/>
    </row>
    <row r="109" spans="1:25" s="77" customFormat="1">
      <c r="A109" s="22"/>
      <c r="B109" s="11"/>
      <c r="C109" s="11"/>
      <c r="D109" s="11"/>
      <c r="E109" s="11"/>
      <c r="F109" s="11"/>
      <c r="G109" s="11"/>
      <c r="H109" s="11"/>
      <c r="I109" s="11"/>
      <c r="J109" s="11"/>
      <c r="K109" s="11"/>
      <c r="L109" s="11"/>
      <c r="M109" s="11"/>
      <c r="N109" s="11"/>
      <c r="O109" s="11"/>
      <c r="P109" s="11"/>
      <c r="Q109" s="11"/>
      <c r="R109" s="22"/>
      <c r="S109" s="22"/>
      <c r="T109" s="22"/>
      <c r="U109" s="22"/>
      <c r="V109" s="22"/>
      <c r="W109" s="22"/>
      <c r="X109" s="22"/>
      <c r="Y109" s="22"/>
    </row>
    <row r="110" spans="1:25" s="77" customFormat="1" ht="14.15" customHeight="1">
      <c r="A110" s="22"/>
      <c r="B110" s="824" t="s">
        <v>279</v>
      </c>
      <c r="C110" s="824"/>
      <c r="D110" s="824"/>
      <c r="E110" s="824"/>
      <c r="F110" s="824"/>
      <c r="G110" s="824"/>
      <c r="H110" s="824"/>
      <c r="I110" s="824"/>
      <c r="J110" s="824"/>
      <c r="K110" s="824"/>
      <c r="L110" s="824"/>
      <c r="M110" s="824"/>
      <c r="N110" s="824"/>
      <c r="O110" s="824"/>
      <c r="P110" s="824"/>
      <c r="Q110" s="824"/>
      <c r="R110" s="22"/>
      <c r="S110" s="22"/>
      <c r="T110" s="22"/>
      <c r="U110" s="22"/>
      <c r="V110" s="22"/>
      <c r="W110" s="22"/>
      <c r="X110" s="22"/>
      <c r="Y110" s="22"/>
    </row>
    <row r="111" spans="1:25" s="77" customFormat="1" ht="14.15" customHeight="1">
      <c r="A111" s="22"/>
      <c r="B111" s="824"/>
      <c r="C111" s="824"/>
      <c r="D111" s="824"/>
      <c r="E111" s="824"/>
      <c r="F111" s="824"/>
      <c r="G111" s="824"/>
      <c r="H111" s="824"/>
      <c r="I111" s="824"/>
      <c r="J111" s="824"/>
      <c r="K111" s="824"/>
      <c r="L111" s="824"/>
      <c r="M111" s="824"/>
      <c r="N111" s="824"/>
      <c r="O111" s="824"/>
      <c r="P111" s="824"/>
      <c r="Q111" s="824"/>
      <c r="R111" s="22"/>
      <c r="S111" s="22"/>
      <c r="T111" s="22"/>
      <c r="U111" s="22"/>
      <c r="V111" s="22"/>
      <c r="W111" s="22"/>
      <c r="X111" s="22"/>
      <c r="Y111" s="22"/>
    </row>
    <row r="112" spans="1:25" s="77" customFormat="1" ht="14.15" customHeight="1">
      <c r="A112" s="22"/>
      <c r="B112" s="824"/>
      <c r="C112" s="824"/>
      <c r="D112" s="824"/>
      <c r="E112" s="824"/>
      <c r="F112" s="824"/>
      <c r="G112" s="824"/>
      <c r="H112" s="824"/>
      <c r="I112" s="824"/>
      <c r="J112" s="824"/>
      <c r="K112" s="824"/>
      <c r="L112" s="824"/>
      <c r="M112" s="824"/>
      <c r="N112" s="824"/>
      <c r="O112" s="824"/>
      <c r="P112" s="824"/>
      <c r="Q112" s="824"/>
      <c r="R112" s="22"/>
      <c r="S112" s="22"/>
      <c r="T112" s="22"/>
      <c r="U112" s="22"/>
      <c r="V112" s="22"/>
      <c r="W112" s="22"/>
      <c r="X112" s="22"/>
      <c r="Y112" s="22"/>
    </row>
    <row r="113" spans="1:45" s="77" customFormat="1" ht="14.15" customHeight="1">
      <c r="A113" s="22"/>
      <c r="B113" s="824"/>
      <c r="C113" s="824"/>
      <c r="D113" s="824"/>
      <c r="E113" s="824"/>
      <c r="F113" s="824"/>
      <c r="G113" s="824"/>
      <c r="H113" s="824"/>
      <c r="I113" s="824"/>
      <c r="J113" s="824"/>
      <c r="K113" s="824"/>
      <c r="L113" s="824"/>
      <c r="M113" s="824"/>
      <c r="N113" s="824"/>
      <c r="O113" s="824"/>
      <c r="P113" s="824"/>
      <c r="Q113" s="824"/>
      <c r="R113" s="22"/>
      <c r="S113" s="22"/>
      <c r="T113" s="22"/>
      <c r="U113" s="22"/>
      <c r="V113" s="22"/>
      <c r="W113" s="22"/>
      <c r="X113" s="22"/>
      <c r="Y113" s="22"/>
    </row>
    <row r="114" spans="1:45" s="77" customFormat="1" ht="14.15" customHeight="1">
      <c r="A114" s="22"/>
      <c r="B114" s="824"/>
      <c r="C114" s="824"/>
      <c r="D114" s="824"/>
      <c r="E114" s="824"/>
      <c r="F114" s="824"/>
      <c r="G114" s="824"/>
      <c r="H114" s="824"/>
      <c r="I114" s="824"/>
      <c r="J114" s="824"/>
      <c r="K114" s="824"/>
      <c r="L114" s="824"/>
      <c r="M114" s="824"/>
      <c r="N114" s="824"/>
      <c r="O114" s="824"/>
      <c r="P114" s="824"/>
      <c r="Q114" s="824"/>
      <c r="R114" s="22"/>
      <c r="S114" s="22"/>
      <c r="T114" s="22"/>
      <c r="U114" s="22"/>
      <c r="V114" s="22"/>
      <c r="W114" s="22"/>
      <c r="X114" s="22"/>
      <c r="Y114" s="22"/>
    </row>
    <row r="115" spans="1:45" s="77" customFormat="1" ht="14.15" customHeight="1">
      <c r="A115" s="22"/>
      <c r="B115" s="824"/>
      <c r="C115" s="824"/>
      <c r="D115" s="824"/>
      <c r="E115" s="824"/>
      <c r="F115" s="824"/>
      <c r="G115" s="824"/>
      <c r="H115" s="824"/>
      <c r="I115" s="824"/>
      <c r="J115" s="824"/>
      <c r="K115" s="824"/>
      <c r="L115" s="824"/>
      <c r="M115" s="824"/>
      <c r="N115" s="824"/>
      <c r="O115" s="824"/>
      <c r="P115" s="824"/>
      <c r="Q115" s="824"/>
      <c r="R115" s="22"/>
      <c r="S115" s="22"/>
      <c r="T115" s="22"/>
      <c r="U115" s="22"/>
      <c r="V115" s="22"/>
      <c r="W115" s="22"/>
      <c r="X115" s="22"/>
      <c r="Y115" s="22"/>
    </row>
    <row r="116" spans="1:45" s="77" customFormat="1" ht="14.15" customHeight="1">
      <c r="A116" s="22"/>
      <c r="B116" s="824"/>
      <c r="C116" s="824"/>
      <c r="D116" s="824"/>
      <c r="E116" s="824"/>
      <c r="F116" s="824"/>
      <c r="G116" s="824"/>
      <c r="H116" s="824"/>
      <c r="I116" s="824"/>
      <c r="J116" s="824"/>
      <c r="K116" s="824"/>
      <c r="L116" s="824"/>
      <c r="M116" s="824"/>
      <c r="N116" s="824"/>
      <c r="O116" s="824"/>
      <c r="P116" s="824"/>
      <c r="Q116" s="824"/>
      <c r="R116" s="22"/>
      <c r="S116" s="22"/>
      <c r="T116" s="22"/>
      <c r="U116" s="22"/>
      <c r="V116" s="22"/>
      <c r="W116" s="22"/>
      <c r="X116" s="22"/>
      <c r="Y116" s="22"/>
    </row>
    <row r="117" spans="1:45" s="77" customFormat="1" ht="14.15" customHeight="1">
      <c r="A117" s="22"/>
      <c r="B117" s="824"/>
      <c r="C117" s="824"/>
      <c r="D117" s="824"/>
      <c r="E117" s="824"/>
      <c r="F117" s="824"/>
      <c r="G117" s="824"/>
      <c r="H117" s="824"/>
      <c r="I117" s="824"/>
      <c r="J117" s="824"/>
      <c r="K117" s="824"/>
      <c r="L117" s="824"/>
      <c r="M117" s="824"/>
      <c r="N117" s="824"/>
      <c r="O117" s="824"/>
      <c r="P117" s="824"/>
      <c r="Q117" s="824"/>
      <c r="R117" s="22"/>
      <c r="S117" s="22"/>
      <c r="T117" s="22"/>
      <c r="U117" s="22"/>
      <c r="V117" s="22"/>
      <c r="W117" s="22"/>
      <c r="X117" s="22"/>
      <c r="Y117" s="22"/>
    </row>
    <row r="118" spans="1:45" s="77" customFormat="1" ht="14.15" customHeight="1">
      <c r="A118" s="22"/>
      <c r="B118" s="824"/>
      <c r="C118" s="824"/>
      <c r="D118" s="824"/>
      <c r="E118" s="824"/>
      <c r="F118" s="824"/>
      <c r="G118" s="824"/>
      <c r="H118" s="824"/>
      <c r="I118" s="824"/>
      <c r="J118" s="824"/>
      <c r="K118" s="824"/>
      <c r="L118" s="824"/>
      <c r="M118" s="824"/>
      <c r="N118" s="824"/>
      <c r="O118" s="824"/>
      <c r="P118" s="824"/>
      <c r="Q118" s="824"/>
      <c r="R118" s="22"/>
      <c r="S118" s="22"/>
      <c r="T118" s="22"/>
      <c r="U118" s="22"/>
      <c r="V118" s="22"/>
      <c r="W118" s="22"/>
      <c r="X118" s="22"/>
      <c r="Y118" s="22"/>
    </row>
    <row r="119" spans="1:45" s="77" customFormat="1" ht="14.15" customHeight="1">
      <c r="A119" s="22"/>
      <c r="B119" s="824"/>
      <c r="C119" s="824"/>
      <c r="D119" s="824"/>
      <c r="E119" s="824"/>
      <c r="F119" s="824"/>
      <c r="G119" s="824"/>
      <c r="H119" s="824"/>
      <c r="I119" s="824"/>
      <c r="J119" s="824"/>
      <c r="K119" s="824"/>
      <c r="L119" s="824"/>
      <c r="M119" s="824"/>
      <c r="N119" s="824"/>
      <c r="O119" s="824"/>
      <c r="P119" s="824"/>
      <c r="Q119" s="824"/>
      <c r="R119" s="22"/>
      <c r="S119" s="22"/>
      <c r="T119" s="22"/>
      <c r="U119" s="22"/>
      <c r="V119" s="22"/>
      <c r="W119" s="22"/>
      <c r="X119" s="22"/>
      <c r="Y119" s="22"/>
    </row>
    <row r="120" spans="1:45" s="77" customFormat="1" ht="14.15" customHeight="1">
      <c r="A120" s="22"/>
      <c r="B120" s="824"/>
      <c r="C120" s="824"/>
      <c r="D120" s="824"/>
      <c r="E120" s="824"/>
      <c r="F120" s="824"/>
      <c r="G120" s="824"/>
      <c r="H120" s="824"/>
      <c r="I120" s="824"/>
      <c r="J120" s="824"/>
      <c r="K120" s="824"/>
      <c r="L120" s="824"/>
      <c r="M120" s="824"/>
      <c r="N120" s="824"/>
      <c r="O120" s="824"/>
      <c r="P120" s="824"/>
      <c r="Q120" s="824"/>
      <c r="R120" s="22"/>
      <c r="S120" s="22"/>
      <c r="T120" s="22"/>
      <c r="U120" s="22"/>
      <c r="V120" s="22"/>
      <c r="W120" s="22"/>
      <c r="X120" s="22"/>
      <c r="Y120" s="22"/>
    </row>
    <row r="121" spans="1:45" s="77" customFormat="1" ht="14.15" customHeight="1">
      <c r="A121" s="22"/>
      <c r="B121" s="824"/>
      <c r="C121" s="824"/>
      <c r="D121" s="824"/>
      <c r="E121" s="824"/>
      <c r="F121" s="824"/>
      <c r="G121" s="824"/>
      <c r="H121" s="824"/>
      <c r="I121" s="824"/>
      <c r="J121" s="824"/>
      <c r="K121" s="824"/>
      <c r="L121" s="824"/>
      <c r="M121" s="824"/>
      <c r="N121" s="824"/>
      <c r="O121" s="824"/>
      <c r="P121" s="824"/>
      <c r="Q121" s="824"/>
      <c r="R121" s="22"/>
      <c r="S121" s="22"/>
      <c r="T121" s="22"/>
      <c r="U121" s="22"/>
      <c r="V121" s="22"/>
      <c r="W121" s="22"/>
      <c r="X121" s="22"/>
      <c r="Y121" s="22"/>
    </row>
    <row r="122" spans="1:45" s="77" customFormat="1" ht="14.15" customHeight="1">
      <c r="A122" s="22"/>
      <c r="B122" s="824"/>
      <c r="C122" s="824"/>
      <c r="D122" s="824"/>
      <c r="E122" s="824"/>
      <c r="F122" s="824"/>
      <c r="G122" s="824"/>
      <c r="H122" s="824"/>
      <c r="I122" s="824"/>
      <c r="J122" s="824"/>
      <c r="K122" s="824"/>
      <c r="L122" s="824"/>
      <c r="M122" s="824"/>
      <c r="N122" s="824"/>
      <c r="O122" s="824"/>
      <c r="P122" s="824"/>
      <c r="Q122" s="824"/>
      <c r="R122" s="22"/>
      <c r="S122" s="22"/>
      <c r="T122" s="22"/>
      <c r="U122" s="22"/>
      <c r="V122" s="22"/>
      <c r="W122" s="22"/>
      <c r="X122" s="22"/>
      <c r="Y122" s="22"/>
    </row>
    <row r="123" spans="1:45" s="77" customFormat="1" ht="14.15" customHeight="1">
      <c r="A123" s="22"/>
      <c r="B123" s="824"/>
      <c r="C123" s="824"/>
      <c r="D123" s="824"/>
      <c r="E123" s="824"/>
      <c r="F123" s="824"/>
      <c r="G123" s="824"/>
      <c r="H123" s="824"/>
      <c r="I123" s="824"/>
      <c r="J123" s="824"/>
      <c r="K123" s="824"/>
      <c r="L123" s="824"/>
      <c r="M123" s="824"/>
      <c r="N123" s="824"/>
      <c r="O123" s="824"/>
      <c r="P123" s="824"/>
      <c r="Q123" s="824"/>
      <c r="R123" s="22"/>
      <c r="S123" s="22"/>
      <c r="T123" s="22"/>
      <c r="U123" s="22"/>
      <c r="V123" s="22"/>
      <c r="W123" s="22"/>
      <c r="X123" s="22"/>
      <c r="Y123" s="22"/>
    </row>
    <row r="124" spans="1:45" s="77" customFormat="1" ht="14.15" customHeight="1">
      <c r="A124" s="22"/>
      <c r="B124" s="824"/>
      <c r="C124" s="824"/>
      <c r="D124" s="824"/>
      <c r="E124" s="824"/>
      <c r="F124" s="824"/>
      <c r="G124" s="824"/>
      <c r="H124" s="824"/>
      <c r="I124" s="824"/>
      <c r="J124" s="824"/>
      <c r="K124" s="824"/>
      <c r="L124" s="824"/>
      <c r="M124" s="824"/>
      <c r="N124" s="824"/>
      <c r="O124" s="824"/>
      <c r="P124" s="824"/>
      <c r="Q124" s="824"/>
      <c r="R124" s="22"/>
      <c r="S124" s="22"/>
      <c r="T124" s="22"/>
      <c r="U124" s="22"/>
      <c r="V124" s="22"/>
      <c r="W124" s="22"/>
      <c r="X124" s="22"/>
      <c r="Y124" s="22"/>
    </row>
    <row r="125" spans="1:45" s="77" customFormat="1" ht="14.15" customHeight="1">
      <c r="A125" s="22"/>
      <c r="B125" s="824"/>
      <c r="C125" s="824"/>
      <c r="D125" s="824"/>
      <c r="E125" s="824"/>
      <c r="F125" s="824"/>
      <c r="G125" s="824"/>
      <c r="H125" s="824"/>
      <c r="I125" s="824"/>
      <c r="J125" s="824"/>
      <c r="K125" s="824"/>
      <c r="L125" s="824"/>
      <c r="M125" s="824"/>
      <c r="N125" s="824"/>
      <c r="O125" s="824"/>
      <c r="P125" s="824"/>
      <c r="Q125" s="824"/>
      <c r="R125" s="22"/>
      <c r="S125" s="22"/>
      <c r="T125" s="22"/>
      <c r="U125" s="22"/>
      <c r="V125" s="22"/>
      <c r="W125" s="22"/>
      <c r="X125" s="22"/>
      <c r="Y125" s="22"/>
    </row>
    <row r="126" spans="1:45" s="77" customFormat="1" ht="14.15" customHeight="1">
      <c r="A126" s="146"/>
      <c r="B126" s="824"/>
      <c r="C126" s="824"/>
      <c r="D126" s="824"/>
      <c r="E126" s="824"/>
      <c r="F126" s="824"/>
      <c r="G126" s="824"/>
      <c r="H126" s="824"/>
      <c r="I126" s="824"/>
      <c r="J126" s="824"/>
      <c r="K126" s="824"/>
      <c r="L126" s="824"/>
      <c r="M126" s="824"/>
      <c r="N126" s="824"/>
      <c r="O126" s="824"/>
      <c r="P126" s="824"/>
      <c r="Q126" s="824"/>
      <c r="R126" s="22"/>
      <c r="S126" s="22"/>
      <c r="T126" s="22"/>
      <c r="U126" s="22"/>
      <c r="V126" s="22"/>
      <c r="W126" s="22"/>
      <c r="X126" s="22"/>
      <c r="Y126" s="22"/>
    </row>
    <row r="127" spans="1:45" s="80" customFormat="1">
      <c r="A127" s="146"/>
      <c r="B127" s="19"/>
      <c r="C127" s="19"/>
      <c r="D127" s="19"/>
      <c r="E127" s="19"/>
      <c r="F127" s="19"/>
      <c r="G127" s="19"/>
      <c r="H127" s="19"/>
      <c r="I127" s="19"/>
      <c r="J127" s="19"/>
      <c r="K127" s="19"/>
      <c r="L127" s="19"/>
      <c r="M127" s="19"/>
      <c r="N127" s="19"/>
      <c r="O127" s="19"/>
      <c r="P127" s="19"/>
      <c r="Q127" s="19"/>
      <c r="AC127" s="77"/>
      <c r="AD127" s="77"/>
      <c r="AE127" s="77"/>
      <c r="AF127" s="77"/>
      <c r="AG127" s="77"/>
      <c r="AH127" s="77"/>
      <c r="AI127" s="77"/>
      <c r="AJ127" s="77"/>
      <c r="AK127" s="77"/>
      <c r="AL127" s="77"/>
      <c r="AM127" s="77"/>
      <c r="AN127" s="77"/>
      <c r="AO127" s="77"/>
      <c r="AP127" s="77"/>
      <c r="AQ127" s="77"/>
      <c r="AR127" s="77"/>
      <c r="AS127" s="77"/>
    </row>
    <row r="128" spans="1:45" s="1" customFormat="1">
      <c r="A128" s="394"/>
      <c r="B128" s="878" t="s">
        <v>280</v>
      </c>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0"/>
      <c r="AB128" s="80"/>
      <c r="AC128" s="77"/>
      <c r="AD128" s="77"/>
      <c r="AE128" s="77"/>
      <c r="AF128" s="77"/>
      <c r="AG128" s="77"/>
      <c r="AH128" s="77"/>
      <c r="AI128" s="77"/>
      <c r="AJ128" s="77"/>
      <c r="AK128" s="77"/>
      <c r="AL128" s="77"/>
      <c r="AM128" s="77"/>
      <c r="AN128" s="77"/>
      <c r="AO128" s="77"/>
      <c r="AP128" s="77"/>
      <c r="AQ128" s="70"/>
      <c r="AR128" s="70"/>
      <c r="AS128" s="70"/>
    </row>
    <row r="129" spans="1:45" s="1" customFormat="1">
      <c r="A129" s="394"/>
      <c r="B129" s="294"/>
      <c r="C129" s="253"/>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c r="AA129" s="80"/>
      <c r="AB129" s="80"/>
      <c r="AC129" s="77"/>
      <c r="AD129" s="77"/>
      <c r="AE129" s="77"/>
      <c r="AF129" s="77"/>
      <c r="AG129" s="77"/>
      <c r="AH129" s="77"/>
      <c r="AI129" s="77"/>
      <c r="AJ129" s="77"/>
      <c r="AK129" s="77"/>
      <c r="AL129" s="77"/>
      <c r="AM129" s="77"/>
      <c r="AN129" s="77"/>
      <c r="AO129" s="77"/>
      <c r="AP129" s="77"/>
      <c r="AQ129" s="70"/>
      <c r="AR129" s="70"/>
      <c r="AS129" s="70"/>
    </row>
    <row r="130" spans="1:45" s="1" customFormat="1">
      <c r="A130" s="394"/>
      <c r="B130" s="212" t="s">
        <v>281</v>
      </c>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80"/>
      <c r="AB130" s="80"/>
      <c r="AC130" s="77"/>
      <c r="AD130" s="77"/>
      <c r="AE130" s="77"/>
      <c r="AF130" s="77"/>
      <c r="AG130" s="77"/>
      <c r="AH130" s="77"/>
      <c r="AI130" s="77"/>
      <c r="AJ130" s="77"/>
      <c r="AK130" s="77"/>
      <c r="AL130" s="77"/>
      <c r="AM130" s="77"/>
      <c r="AN130" s="77"/>
      <c r="AO130" s="77"/>
      <c r="AP130" s="77"/>
      <c r="AQ130" s="70"/>
      <c r="AR130" s="70"/>
      <c r="AS130" s="70"/>
    </row>
    <row r="131" spans="1:45" s="1" customFormat="1" ht="14.25" customHeight="1">
      <c r="A131" s="22"/>
      <c r="B131" s="11"/>
      <c r="C131" s="11"/>
      <c r="D131" s="11"/>
      <c r="E131" s="11"/>
      <c r="F131" s="11"/>
      <c r="G131" s="11"/>
      <c r="H131" s="11"/>
      <c r="I131" s="11"/>
      <c r="J131" s="11"/>
      <c r="K131" s="81">
        <f>Calc!$J$6</f>
        <v>2021</v>
      </c>
      <c r="L131" s="81">
        <f>Calc!$J$7</f>
        <v>2022</v>
      </c>
      <c r="M131" s="81">
        <f>Calc!$J$8</f>
        <v>2023</v>
      </c>
      <c r="N131" s="81">
        <f>Calc!$J$9</f>
        <v>2024</v>
      </c>
      <c r="O131" s="81">
        <f>Calc!$J$10</f>
        <v>2025</v>
      </c>
      <c r="P131" s="81" t="str">
        <f>Calc!$J$11</f>
        <v/>
      </c>
      <c r="Q131" s="81" t="str">
        <f>Calc!$J$12</f>
        <v/>
      </c>
      <c r="R131" s="81" t="str">
        <f>Calc!$J$13</f>
        <v/>
      </c>
      <c r="S131" s="81" t="str">
        <f>Calc!$J$14</f>
        <v/>
      </c>
      <c r="T131" s="81" t="str">
        <f>Calc!$J$15</f>
        <v/>
      </c>
      <c r="U131" s="81" t="str">
        <f>Calc!$J$16</f>
        <v/>
      </c>
      <c r="V131" s="81" t="str">
        <f>Calc!$J$17</f>
        <v/>
      </c>
      <c r="W131" s="11"/>
      <c r="X131" s="835" t="s">
        <v>282</v>
      </c>
      <c r="Y131" s="836"/>
      <c r="Z131" s="837"/>
      <c r="AA131" s="70"/>
      <c r="AB131" s="80"/>
      <c r="AC131" s="77"/>
      <c r="AD131" s="77"/>
      <c r="AE131" s="77"/>
      <c r="AF131" s="77"/>
      <c r="AG131" s="77"/>
      <c r="AH131" s="77"/>
      <c r="AI131" s="77"/>
      <c r="AJ131" s="77"/>
      <c r="AK131" s="77"/>
      <c r="AL131" s="77"/>
      <c r="AM131" s="77"/>
      <c r="AN131" s="77"/>
      <c r="AO131" s="77"/>
      <c r="AP131" s="77"/>
      <c r="AQ131" s="70"/>
      <c r="AR131" s="70"/>
      <c r="AS131" s="70"/>
    </row>
    <row r="132" spans="1:45" s="80" customFormat="1" ht="25.5" customHeight="1">
      <c r="A132" s="396"/>
      <c r="B132" s="821" t="s">
        <v>283</v>
      </c>
      <c r="C132" s="821"/>
      <c r="D132" s="821"/>
      <c r="E132" s="82" t="s">
        <v>284</v>
      </c>
      <c r="F132" s="821" t="s">
        <v>285</v>
      </c>
      <c r="G132" s="821"/>
      <c r="H132" s="821"/>
      <c r="I132" s="83" t="s">
        <v>73</v>
      </c>
      <c r="J132" s="11"/>
      <c r="K132" s="71" t="s">
        <v>232</v>
      </c>
      <c r="L132" s="71" t="s">
        <v>233</v>
      </c>
      <c r="M132" s="71" t="s">
        <v>234</v>
      </c>
      <c r="N132" s="71" t="s">
        <v>235</v>
      </c>
      <c r="O132" s="71" t="s">
        <v>236</v>
      </c>
      <c r="P132" s="71" t="s">
        <v>237</v>
      </c>
      <c r="Q132" s="71" t="s">
        <v>238</v>
      </c>
      <c r="R132" s="71" t="s">
        <v>239</v>
      </c>
      <c r="S132" s="71" t="s">
        <v>240</v>
      </c>
      <c r="T132" s="71" t="s">
        <v>241</v>
      </c>
      <c r="U132" s="71" t="s">
        <v>242</v>
      </c>
      <c r="V132" s="71" t="s">
        <v>243</v>
      </c>
      <c r="W132" s="11"/>
      <c r="X132" s="14">
        <v>2030</v>
      </c>
      <c r="Y132" s="14">
        <v>2040</v>
      </c>
      <c r="Z132" s="14">
        <v>2050</v>
      </c>
      <c r="AB132" s="77"/>
      <c r="AC132" s="77"/>
      <c r="AD132" s="77"/>
      <c r="AE132" s="77"/>
      <c r="AF132" s="77"/>
      <c r="AG132" s="77"/>
      <c r="AH132" s="77"/>
      <c r="AI132" s="77"/>
      <c r="AJ132" s="77"/>
      <c r="AK132" s="77"/>
      <c r="AL132" s="77"/>
      <c r="AM132" s="77"/>
      <c r="AN132" s="77"/>
      <c r="AO132" s="77"/>
    </row>
    <row r="133" spans="1:45" s="77" customFormat="1" ht="15.5">
      <c r="A133" s="396"/>
      <c r="B133" s="816" t="s">
        <v>286</v>
      </c>
      <c r="C133" s="816"/>
      <c r="D133" s="816"/>
      <c r="E133" s="84" t="s">
        <v>287</v>
      </c>
      <c r="F133" s="815"/>
      <c r="G133" s="815"/>
      <c r="H133" s="815"/>
      <c r="I133" s="85"/>
      <c r="J133" s="79"/>
      <c r="K133" s="420"/>
      <c r="L133" s="420"/>
      <c r="M133" s="420"/>
      <c r="N133" s="420"/>
      <c r="O133" s="420"/>
      <c r="P133" s="420"/>
      <c r="Q133" s="420"/>
      <c r="R133" s="420"/>
      <c r="S133" s="420"/>
      <c r="T133" s="420"/>
      <c r="U133" s="420"/>
      <c r="V133" s="420"/>
      <c r="W133" s="79"/>
      <c r="X133" s="557"/>
      <c r="Y133" s="557"/>
      <c r="Z133" s="557"/>
    </row>
    <row r="134" spans="1:45" s="77" customFormat="1" ht="15.5">
      <c r="A134" s="396"/>
      <c r="B134" s="814" t="s">
        <v>288</v>
      </c>
      <c r="C134" s="814"/>
      <c r="D134" s="814"/>
      <c r="E134" s="84" t="s">
        <v>289</v>
      </c>
      <c r="F134" s="815" t="s">
        <v>290</v>
      </c>
      <c r="G134" s="815"/>
      <c r="H134" s="815"/>
      <c r="I134" s="85" t="s">
        <v>291</v>
      </c>
      <c r="J134" s="79"/>
      <c r="K134" s="420">
        <v>2</v>
      </c>
      <c r="L134" s="420">
        <v>5</v>
      </c>
      <c r="M134" s="420">
        <v>10</v>
      </c>
      <c r="N134" s="420">
        <v>10</v>
      </c>
      <c r="O134" s="420">
        <v>10</v>
      </c>
      <c r="P134" s="420">
        <v>10</v>
      </c>
      <c r="Q134" s="420">
        <v>10</v>
      </c>
      <c r="R134" s="420">
        <v>10</v>
      </c>
      <c r="S134" s="420">
        <v>10</v>
      </c>
      <c r="T134" s="420">
        <v>10</v>
      </c>
      <c r="U134" s="420">
        <v>10</v>
      </c>
      <c r="V134" s="420">
        <v>10</v>
      </c>
      <c r="W134" s="79"/>
      <c r="X134" s="557">
        <f>T134</f>
        <v>10</v>
      </c>
      <c r="Y134" s="557">
        <v>0</v>
      </c>
      <c r="Z134" s="557">
        <v>0</v>
      </c>
    </row>
    <row r="135" spans="1:45" s="77" customFormat="1" ht="15.5">
      <c r="A135" s="396"/>
      <c r="B135" s="814" t="s">
        <v>1454</v>
      </c>
      <c r="C135" s="814"/>
      <c r="D135" s="814"/>
      <c r="E135" s="84" t="s">
        <v>293</v>
      </c>
      <c r="F135" s="815" t="s">
        <v>290</v>
      </c>
      <c r="G135" s="815"/>
      <c r="H135" s="815"/>
      <c r="I135" s="85" t="s">
        <v>294</v>
      </c>
      <c r="J135" s="79"/>
      <c r="K135" s="420">
        <f>'SI1 | Mitigation '!$E$144</f>
        <v>64500</v>
      </c>
      <c r="L135" s="420">
        <f>'SI1 | Mitigation '!$E$144</f>
        <v>64500</v>
      </c>
      <c r="M135" s="420">
        <f>'SI1 | Mitigation '!$E$144</f>
        <v>64500</v>
      </c>
      <c r="N135" s="420">
        <f>'SI1 | Mitigation '!$E$144</f>
        <v>64500</v>
      </c>
      <c r="O135" s="420">
        <f>'SI1 | Mitigation '!$E$144</f>
        <v>64500</v>
      </c>
      <c r="P135" s="420">
        <f>'SI1 | Mitigation '!$E$144</f>
        <v>64500</v>
      </c>
      <c r="Q135" s="420">
        <f>'SI1 | Mitigation '!$E$144</f>
        <v>64500</v>
      </c>
      <c r="R135" s="420">
        <f>'SI1 | Mitigation '!$E$144</f>
        <v>64500</v>
      </c>
      <c r="S135" s="420">
        <f>'SI1 | Mitigation '!$E$144</f>
        <v>64500</v>
      </c>
      <c r="T135" s="420">
        <f>'SI1 | Mitigation '!$E$144</f>
        <v>64500</v>
      </c>
      <c r="U135" s="420">
        <f>'SI1 | Mitigation '!$E$144</f>
        <v>64500</v>
      </c>
      <c r="V135" s="420">
        <f>'SI1 | Mitigation '!$E$144</f>
        <v>64500</v>
      </c>
      <c r="W135" s="79"/>
      <c r="X135" s="557">
        <f t="shared" ref="X135:X143" si="0">T135</f>
        <v>64500</v>
      </c>
      <c r="Y135" s="557">
        <v>0</v>
      </c>
      <c r="Z135" s="557">
        <v>0</v>
      </c>
    </row>
    <row r="136" spans="1:45" s="77" customFormat="1" ht="28.5" customHeight="1">
      <c r="A136" s="396"/>
      <c r="B136" s="814" t="s">
        <v>295</v>
      </c>
      <c r="C136" s="814"/>
      <c r="D136" s="814"/>
      <c r="E136" s="84" t="s">
        <v>296</v>
      </c>
      <c r="F136" s="814" t="s">
        <v>297</v>
      </c>
      <c r="G136" s="814"/>
      <c r="H136" s="814"/>
      <c r="I136" s="85" t="s">
        <v>188</v>
      </c>
      <c r="J136" s="79"/>
      <c r="K136" s="410">
        <f>2.55</f>
        <v>2.5499999999999998</v>
      </c>
      <c r="L136" s="410">
        <f t="shared" ref="L136:V136" si="1">2.55</f>
        <v>2.5499999999999998</v>
      </c>
      <c r="M136" s="410">
        <f t="shared" si="1"/>
        <v>2.5499999999999998</v>
      </c>
      <c r="N136" s="410">
        <f t="shared" si="1"/>
        <v>2.5499999999999998</v>
      </c>
      <c r="O136" s="410">
        <f t="shared" si="1"/>
        <v>2.5499999999999998</v>
      </c>
      <c r="P136" s="410">
        <f t="shared" si="1"/>
        <v>2.5499999999999998</v>
      </c>
      <c r="Q136" s="410">
        <f t="shared" si="1"/>
        <v>2.5499999999999998</v>
      </c>
      <c r="R136" s="410">
        <f t="shared" si="1"/>
        <v>2.5499999999999998</v>
      </c>
      <c r="S136" s="410">
        <f t="shared" si="1"/>
        <v>2.5499999999999998</v>
      </c>
      <c r="T136" s="410">
        <f t="shared" si="1"/>
        <v>2.5499999999999998</v>
      </c>
      <c r="U136" s="410">
        <f t="shared" si="1"/>
        <v>2.5499999999999998</v>
      </c>
      <c r="V136" s="410">
        <f t="shared" si="1"/>
        <v>2.5499999999999998</v>
      </c>
      <c r="W136" s="79"/>
      <c r="X136" s="557">
        <f t="shared" si="0"/>
        <v>2.5499999999999998</v>
      </c>
      <c r="Y136" s="557">
        <v>0</v>
      </c>
      <c r="Z136" s="557">
        <v>0</v>
      </c>
    </row>
    <row r="137" spans="1:45" s="77" customFormat="1" ht="15.5">
      <c r="A137" s="396"/>
      <c r="B137" s="814" t="s">
        <v>298</v>
      </c>
      <c r="C137" s="814"/>
      <c r="D137" s="814"/>
      <c r="E137" s="84" t="s">
        <v>299</v>
      </c>
      <c r="F137" s="815" t="s">
        <v>300</v>
      </c>
      <c r="G137" s="815"/>
      <c r="H137" s="815"/>
      <c r="I137" s="85" t="s">
        <v>301</v>
      </c>
      <c r="J137" s="79"/>
      <c r="K137" s="420">
        <v>40</v>
      </c>
      <c r="L137" s="420">
        <v>40</v>
      </c>
      <c r="M137" s="420">
        <v>40</v>
      </c>
      <c r="N137" s="420">
        <v>40</v>
      </c>
      <c r="O137" s="420">
        <v>40</v>
      </c>
      <c r="P137" s="420">
        <v>40</v>
      </c>
      <c r="Q137" s="420">
        <v>40</v>
      </c>
      <c r="R137" s="420">
        <v>40</v>
      </c>
      <c r="S137" s="420">
        <v>40</v>
      </c>
      <c r="T137" s="420">
        <v>40</v>
      </c>
      <c r="U137" s="420">
        <v>40</v>
      </c>
      <c r="V137" s="420">
        <v>40</v>
      </c>
      <c r="W137" s="79"/>
      <c r="X137" s="557">
        <f t="shared" si="0"/>
        <v>40</v>
      </c>
      <c r="Y137" s="557">
        <v>0</v>
      </c>
      <c r="Z137" s="557">
        <v>0</v>
      </c>
    </row>
    <row r="138" spans="1:45" s="77" customFormat="1" ht="27.75" customHeight="1">
      <c r="A138" s="396"/>
      <c r="B138" s="814" t="s">
        <v>302</v>
      </c>
      <c r="C138" s="814"/>
      <c r="D138" s="814"/>
      <c r="E138" s="84" t="s">
        <v>299</v>
      </c>
      <c r="F138" s="814" t="s">
        <v>303</v>
      </c>
      <c r="G138" s="814"/>
      <c r="H138" s="814"/>
      <c r="I138" s="85" t="s">
        <v>194</v>
      </c>
      <c r="J138" s="79"/>
      <c r="K138" s="555">
        <f>'SI1 | Mitigation '!$E$126</f>
        <v>0.22537112010796223</v>
      </c>
      <c r="L138" s="555">
        <f>'SI1 | Mitigation '!$E$126</f>
        <v>0.22537112010796223</v>
      </c>
      <c r="M138" s="555">
        <f>'SI1 | Mitigation '!$E$126</f>
        <v>0.22537112010796223</v>
      </c>
      <c r="N138" s="555">
        <f>'SI1 | Mitigation '!$E$126</f>
        <v>0.22537112010796223</v>
      </c>
      <c r="O138" s="555">
        <f>'SI1 | Mitigation '!$E$126</f>
        <v>0.22537112010796223</v>
      </c>
      <c r="P138" s="555">
        <f>'SI1 | Mitigation '!$E$126</f>
        <v>0.22537112010796223</v>
      </c>
      <c r="Q138" s="555">
        <f>'SI1 | Mitigation '!$E$126</f>
        <v>0.22537112010796223</v>
      </c>
      <c r="R138" s="555">
        <f>'SI1 | Mitigation '!$E$126</f>
        <v>0.22537112010796223</v>
      </c>
      <c r="S138" s="555">
        <f>'SI1 | Mitigation '!$E$126</f>
        <v>0.22537112010796223</v>
      </c>
      <c r="T138" s="555">
        <f>'SI1 | Mitigation '!$E$126</f>
        <v>0.22537112010796223</v>
      </c>
      <c r="U138" s="555">
        <f>'SI1 | Mitigation '!$E$126</f>
        <v>0.22537112010796223</v>
      </c>
      <c r="V138" s="555">
        <f>'SI1 | Mitigation '!$E$126</f>
        <v>0.22537112010796223</v>
      </c>
      <c r="W138" s="79"/>
      <c r="X138" s="560">
        <f>T138</f>
        <v>0.22537112010796223</v>
      </c>
      <c r="Y138" s="557">
        <v>0</v>
      </c>
      <c r="Z138" s="557">
        <v>0</v>
      </c>
    </row>
    <row r="139" spans="1:45" s="77" customFormat="1" ht="15.5">
      <c r="A139" s="396"/>
      <c r="B139" s="816" t="s">
        <v>304</v>
      </c>
      <c r="C139" s="816"/>
      <c r="D139" s="816"/>
      <c r="E139" s="84" t="s">
        <v>305</v>
      </c>
      <c r="F139" s="815" t="s">
        <v>306</v>
      </c>
      <c r="G139" s="815"/>
      <c r="H139" s="815"/>
      <c r="I139" s="55" t="s">
        <v>199</v>
      </c>
      <c r="J139" s="79"/>
      <c r="K139" s="420">
        <f>K137/100*K136*1000</f>
        <v>1020</v>
      </c>
      <c r="L139" s="420">
        <f t="shared" ref="L139:V139" si="2">L137/100*L136*1000</f>
        <v>1020</v>
      </c>
      <c r="M139" s="420">
        <f t="shared" si="2"/>
        <v>1020</v>
      </c>
      <c r="N139" s="420">
        <f t="shared" si="2"/>
        <v>1020</v>
      </c>
      <c r="O139" s="420">
        <f t="shared" si="2"/>
        <v>1020</v>
      </c>
      <c r="P139" s="420">
        <f t="shared" si="2"/>
        <v>1020</v>
      </c>
      <c r="Q139" s="420">
        <f t="shared" si="2"/>
        <v>1020</v>
      </c>
      <c r="R139" s="420">
        <f t="shared" si="2"/>
        <v>1020</v>
      </c>
      <c r="S139" s="420">
        <f t="shared" si="2"/>
        <v>1020</v>
      </c>
      <c r="T139" s="420">
        <f t="shared" si="2"/>
        <v>1020</v>
      </c>
      <c r="U139" s="420">
        <f t="shared" si="2"/>
        <v>1020</v>
      </c>
      <c r="V139" s="420">
        <f t="shared" si="2"/>
        <v>1020</v>
      </c>
      <c r="W139" s="79"/>
      <c r="X139" s="557">
        <f t="shared" si="0"/>
        <v>1020</v>
      </c>
      <c r="Y139" s="557">
        <v>0</v>
      </c>
      <c r="Z139" s="557">
        <v>0</v>
      </c>
    </row>
    <row r="140" spans="1:45" s="77" customFormat="1" ht="15.5">
      <c r="A140" s="396"/>
      <c r="B140" s="816" t="s">
        <v>307</v>
      </c>
      <c r="C140" s="816"/>
      <c r="D140" s="816"/>
      <c r="E140" s="84" t="s">
        <v>308</v>
      </c>
      <c r="F140" s="815" t="s">
        <v>309</v>
      </c>
      <c r="G140" s="815"/>
      <c r="H140" s="815"/>
      <c r="I140" s="55" t="s">
        <v>199</v>
      </c>
      <c r="J140" s="79"/>
      <c r="K140" s="420">
        <f>K139*K138</f>
        <v>229.87854251012146</v>
      </c>
      <c r="L140" s="420">
        <f t="shared" ref="L140:V140" si="3">L139*L138</f>
        <v>229.87854251012146</v>
      </c>
      <c r="M140" s="420">
        <f t="shared" si="3"/>
        <v>229.87854251012146</v>
      </c>
      <c r="N140" s="420">
        <f t="shared" si="3"/>
        <v>229.87854251012146</v>
      </c>
      <c r="O140" s="420">
        <f t="shared" si="3"/>
        <v>229.87854251012146</v>
      </c>
      <c r="P140" s="420">
        <f t="shared" si="3"/>
        <v>229.87854251012146</v>
      </c>
      <c r="Q140" s="420">
        <f t="shared" si="3"/>
        <v>229.87854251012146</v>
      </c>
      <c r="R140" s="420">
        <f t="shared" si="3"/>
        <v>229.87854251012146</v>
      </c>
      <c r="S140" s="420">
        <f t="shared" si="3"/>
        <v>229.87854251012146</v>
      </c>
      <c r="T140" s="420">
        <f t="shared" si="3"/>
        <v>229.87854251012146</v>
      </c>
      <c r="U140" s="420">
        <f t="shared" si="3"/>
        <v>229.87854251012146</v>
      </c>
      <c r="V140" s="420">
        <f t="shared" si="3"/>
        <v>229.87854251012146</v>
      </c>
      <c r="W140" s="79"/>
      <c r="X140" s="557">
        <f t="shared" si="0"/>
        <v>229.87854251012146</v>
      </c>
      <c r="Y140" s="557">
        <v>0</v>
      </c>
      <c r="Z140" s="557">
        <v>0</v>
      </c>
    </row>
    <row r="141" spans="1:45" s="77" customFormat="1" ht="15.5">
      <c r="A141" s="396"/>
      <c r="B141" s="814"/>
      <c r="C141" s="814"/>
      <c r="D141" s="814"/>
      <c r="E141" s="84" t="s">
        <v>310</v>
      </c>
      <c r="F141" s="815"/>
      <c r="G141" s="815"/>
      <c r="H141" s="815"/>
      <c r="I141" s="85"/>
      <c r="J141" s="79"/>
      <c r="K141" s="420">
        <v>0</v>
      </c>
      <c r="L141" s="420">
        <v>0</v>
      </c>
      <c r="M141" s="420">
        <v>0</v>
      </c>
      <c r="N141" s="420">
        <v>0</v>
      </c>
      <c r="O141" s="420">
        <v>0</v>
      </c>
      <c r="P141" s="420">
        <v>0</v>
      </c>
      <c r="Q141" s="420">
        <v>0</v>
      </c>
      <c r="R141" s="420">
        <v>0</v>
      </c>
      <c r="S141" s="420">
        <v>0</v>
      </c>
      <c r="T141" s="420">
        <v>0</v>
      </c>
      <c r="U141" s="420">
        <v>0</v>
      </c>
      <c r="V141" s="420">
        <v>0</v>
      </c>
      <c r="W141" s="79"/>
      <c r="X141" s="557">
        <f t="shared" si="0"/>
        <v>0</v>
      </c>
      <c r="Y141" s="557">
        <v>0</v>
      </c>
      <c r="Z141" s="557">
        <v>0</v>
      </c>
    </row>
    <row r="142" spans="1:45" s="77" customFormat="1" ht="15.5">
      <c r="A142" s="396"/>
      <c r="B142" s="814"/>
      <c r="C142" s="814"/>
      <c r="D142" s="814"/>
      <c r="E142" s="86" t="s">
        <v>311</v>
      </c>
      <c r="F142" s="815"/>
      <c r="G142" s="815"/>
      <c r="H142" s="815"/>
      <c r="I142" s="85"/>
      <c r="J142" s="79"/>
      <c r="K142" s="420">
        <v>0</v>
      </c>
      <c r="L142" s="420">
        <v>0</v>
      </c>
      <c r="M142" s="420">
        <v>0</v>
      </c>
      <c r="N142" s="420">
        <v>0</v>
      </c>
      <c r="O142" s="420">
        <v>0</v>
      </c>
      <c r="P142" s="420">
        <v>0</v>
      </c>
      <c r="Q142" s="420">
        <v>0</v>
      </c>
      <c r="R142" s="420">
        <v>0</v>
      </c>
      <c r="S142" s="420">
        <v>0</v>
      </c>
      <c r="T142" s="420">
        <v>0</v>
      </c>
      <c r="U142" s="420">
        <v>0</v>
      </c>
      <c r="V142" s="420">
        <v>0</v>
      </c>
      <c r="W142" s="79"/>
      <c r="X142" s="557">
        <f t="shared" si="0"/>
        <v>0</v>
      </c>
      <c r="Y142" s="557">
        <v>0</v>
      </c>
      <c r="Z142" s="557">
        <v>0</v>
      </c>
    </row>
    <row r="143" spans="1:45" s="77" customFormat="1" ht="16" thickBot="1">
      <c r="A143" s="396"/>
      <c r="B143" s="814"/>
      <c r="C143" s="814"/>
      <c r="D143" s="814"/>
      <c r="E143" s="84" t="s">
        <v>312</v>
      </c>
      <c r="F143" s="815"/>
      <c r="G143" s="815"/>
      <c r="H143" s="815"/>
      <c r="I143" s="85"/>
      <c r="J143" s="79"/>
      <c r="K143" s="554">
        <v>0</v>
      </c>
      <c r="L143" s="554">
        <v>0</v>
      </c>
      <c r="M143" s="554">
        <v>0</v>
      </c>
      <c r="N143" s="554">
        <v>0</v>
      </c>
      <c r="O143" s="554">
        <v>0</v>
      </c>
      <c r="P143" s="554">
        <v>0</v>
      </c>
      <c r="Q143" s="554">
        <v>0</v>
      </c>
      <c r="R143" s="554">
        <v>0</v>
      </c>
      <c r="S143" s="554">
        <v>0</v>
      </c>
      <c r="T143" s="554">
        <v>0</v>
      </c>
      <c r="U143" s="554">
        <v>0</v>
      </c>
      <c r="V143" s="554">
        <v>0</v>
      </c>
      <c r="W143" s="79"/>
      <c r="X143" s="557">
        <f t="shared" si="0"/>
        <v>0</v>
      </c>
      <c r="Y143" s="557">
        <v>0</v>
      </c>
      <c r="Z143" s="557">
        <v>0</v>
      </c>
    </row>
    <row r="144" spans="1:45" s="80" customFormat="1" ht="16" thickTop="1">
      <c r="A144" s="396"/>
      <c r="B144" s="820" t="s">
        <v>313</v>
      </c>
      <c r="C144" s="820"/>
      <c r="D144" s="820"/>
      <c r="E144" s="820"/>
      <c r="F144" s="820"/>
      <c r="G144" s="820"/>
      <c r="H144" s="820"/>
      <c r="I144" s="87" t="s">
        <v>81</v>
      </c>
      <c r="J144" s="163"/>
      <c r="K144" s="421">
        <f>K134*K135*(K139+K140)/1000000</f>
        <v>161.23433198380565</v>
      </c>
      <c r="L144" s="421">
        <f t="shared" ref="L144:V144" si="4">L134*L135*(L139+L140)/1000000</f>
        <v>403.08582995951411</v>
      </c>
      <c r="M144" s="421">
        <f t="shared" si="4"/>
        <v>806.17165991902823</v>
      </c>
      <c r="N144" s="421">
        <f t="shared" si="4"/>
        <v>806.17165991902823</v>
      </c>
      <c r="O144" s="421">
        <f t="shared" si="4"/>
        <v>806.17165991902823</v>
      </c>
      <c r="P144" s="421">
        <f t="shared" si="4"/>
        <v>806.17165991902823</v>
      </c>
      <c r="Q144" s="421">
        <f t="shared" si="4"/>
        <v>806.17165991902823</v>
      </c>
      <c r="R144" s="421">
        <f t="shared" si="4"/>
        <v>806.17165991902823</v>
      </c>
      <c r="S144" s="421">
        <f t="shared" si="4"/>
        <v>806.17165991902823</v>
      </c>
      <c r="T144" s="421">
        <f t="shared" si="4"/>
        <v>806.17165991902823</v>
      </c>
      <c r="U144" s="421">
        <f t="shared" si="4"/>
        <v>806.17165991902823</v>
      </c>
      <c r="V144" s="421">
        <f t="shared" si="4"/>
        <v>806.17165991902823</v>
      </c>
      <c r="W144" s="403"/>
      <c r="X144" s="419"/>
      <c r="Y144" s="419"/>
      <c r="Z144" s="419"/>
      <c r="AB144" s="77"/>
      <c r="AC144" s="77"/>
      <c r="AD144" s="77"/>
      <c r="AE144" s="77"/>
      <c r="AF144" s="77"/>
      <c r="AG144" s="77"/>
      <c r="AH144" s="77"/>
      <c r="AI144" s="77"/>
      <c r="AJ144" s="77"/>
      <c r="AK144" s="77"/>
      <c r="AL144" s="77"/>
      <c r="AM144" s="77"/>
      <c r="AN144" s="77"/>
      <c r="AO144" s="77"/>
    </row>
    <row r="145" spans="1:45" s="80" customFormat="1" ht="15.75" customHeight="1">
      <c r="A145" s="396"/>
      <c r="B145" s="820" t="s">
        <v>314</v>
      </c>
      <c r="C145" s="820"/>
      <c r="D145" s="820"/>
      <c r="E145" s="820"/>
      <c r="F145" s="820"/>
      <c r="G145" s="820"/>
      <c r="H145" s="820"/>
      <c r="I145" s="87" t="s">
        <v>81</v>
      </c>
      <c r="J145" s="163"/>
      <c r="K145" s="414">
        <f>$K$144</f>
        <v>161.23433198380565</v>
      </c>
      <c r="L145" s="414">
        <f>$K$145+$L$144</f>
        <v>564.32016194331982</v>
      </c>
      <c r="M145" s="414">
        <f>$L$145+$M$144</f>
        <v>1370.4918218623479</v>
      </c>
      <c r="N145" s="414">
        <f>$M$145+$N$144</f>
        <v>2176.663481781376</v>
      </c>
      <c r="O145" s="414">
        <f>$N$145+$O$144</f>
        <v>2982.8351417004042</v>
      </c>
      <c r="P145" s="414">
        <f>$O$145+$P$144</f>
        <v>3789.0068016194323</v>
      </c>
      <c r="Q145" s="414">
        <f>$P$145+$Q$144</f>
        <v>4595.1784615384604</v>
      </c>
      <c r="R145" s="414">
        <f>$Q$145+$R$144</f>
        <v>5401.350121457489</v>
      </c>
      <c r="S145" s="414">
        <f>$R$145+$S$144</f>
        <v>6207.5217813765175</v>
      </c>
      <c r="T145" s="414">
        <f>$S$145+$T$144</f>
        <v>7013.6934412955461</v>
      </c>
      <c r="U145" s="414">
        <f>$T$145+$U$144</f>
        <v>7819.8651012145747</v>
      </c>
      <c r="V145" s="414">
        <f>$U$145+$V$144</f>
        <v>8626.0367611336023</v>
      </c>
      <c r="W145" s="403"/>
      <c r="X145" s="557">
        <f>T145</f>
        <v>7013.6934412955461</v>
      </c>
      <c r="Y145" s="420">
        <f>X145+'Auxillary calculation'!V7</f>
        <v>12898.746558704452</v>
      </c>
      <c r="Z145" s="420">
        <f>Y145</f>
        <v>12898.746558704452</v>
      </c>
      <c r="AB145" s="77"/>
      <c r="AC145" s="77"/>
      <c r="AD145" s="77"/>
      <c r="AE145" s="77"/>
      <c r="AF145" s="77"/>
      <c r="AG145" s="77"/>
      <c r="AH145" s="77"/>
      <c r="AI145" s="77"/>
      <c r="AJ145" s="77"/>
      <c r="AK145" s="77"/>
      <c r="AL145" s="77"/>
      <c r="AM145" s="77"/>
      <c r="AN145" s="77"/>
      <c r="AO145" s="77"/>
    </row>
    <row r="146" spans="1:45" s="80" customFormat="1" ht="15.5">
      <c r="A146" s="396"/>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2"/>
      <c r="AB146" s="12"/>
      <c r="AC146" s="77"/>
      <c r="AD146" s="77"/>
      <c r="AE146" s="77"/>
      <c r="AF146" s="77"/>
      <c r="AG146" s="77"/>
      <c r="AH146" s="77"/>
      <c r="AI146" s="77"/>
      <c r="AJ146" s="77"/>
      <c r="AK146" s="77"/>
      <c r="AL146" s="77"/>
      <c r="AM146" s="77"/>
      <c r="AN146" s="77"/>
      <c r="AO146" s="77"/>
      <c r="AP146" s="77"/>
      <c r="AQ146" s="77"/>
      <c r="AR146" s="77"/>
      <c r="AS146" s="77"/>
    </row>
    <row r="147" spans="1:45" s="80" customFormat="1">
      <c r="A147" s="146"/>
      <c r="B147" s="19"/>
      <c r="C147" s="19"/>
      <c r="D147" s="19"/>
      <c r="E147" s="19"/>
      <c r="F147" s="19"/>
      <c r="G147" s="19"/>
      <c r="H147" s="19"/>
      <c r="I147" s="19"/>
      <c r="J147" s="19"/>
      <c r="K147" s="19"/>
      <c r="L147" s="19"/>
      <c r="M147" s="19"/>
      <c r="N147" s="19"/>
      <c r="O147" s="19"/>
      <c r="P147" s="19"/>
      <c r="Q147" s="19"/>
      <c r="X147" s="148" t="s">
        <v>315</v>
      </c>
      <c r="AC147" s="77"/>
      <c r="AD147" s="77"/>
      <c r="AE147" s="77"/>
      <c r="AF147" s="77"/>
      <c r="AG147" s="77"/>
      <c r="AH147" s="77"/>
      <c r="AI147" s="77"/>
      <c r="AJ147" s="77"/>
      <c r="AK147" s="77"/>
      <c r="AL147" s="77"/>
      <c r="AM147" s="77"/>
      <c r="AN147" s="77"/>
      <c r="AO147" s="77"/>
      <c r="AP147" s="77"/>
      <c r="AQ147" s="77"/>
      <c r="AR147" s="77"/>
      <c r="AS147" s="77"/>
    </row>
    <row r="148" spans="1:45" s="1" customFormat="1">
      <c r="A148" s="394"/>
      <c r="B148" s="19"/>
      <c r="C148" s="212"/>
      <c r="D148" s="212"/>
      <c r="E148" s="212"/>
      <c r="F148" s="212"/>
      <c r="G148" s="212"/>
      <c r="H148" s="212"/>
      <c r="I148" s="212"/>
      <c r="J148" s="212"/>
      <c r="K148" s="212"/>
      <c r="L148" s="212"/>
      <c r="M148" s="212"/>
      <c r="N148" s="212"/>
      <c r="O148" s="212"/>
      <c r="P148" s="212"/>
      <c r="Q148" s="212"/>
      <c r="R148" s="80"/>
      <c r="S148" s="80"/>
      <c r="T148" s="80"/>
      <c r="U148" s="80"/>
      <c r="V148" s="80"/>
      <c r="W148" s="80"/>
      <c r="X148" s="80"/>
      <c r="Y148" s="80"/>
      <c r="Z148" s="80"/>
      <c r="AA148" s="80"/>
      <c r="AB148" s="80"/>
      <c r="AC148" s="77"/>
      <c r="AD148" s="77"/>
      <c r="AE148" s="77"/>
      <c r="AF148" s="77"/>
      <c r="AG148" s="77"/>
      <c r="AH148" s="77"/>
      <c r="AI148" s="77"/>
      <c r="AJ148" s="77"/>
      <c r="AK148" s="77"/>
      <c r="AL148" s="77"/>
      <c r="AM148" s="77"/>
      <c r="AN148" s="77"/>
      <c r="AO148" s="77"/>
      <c r="AP148" s="77"/>
      <c r="AQ148" s="77"/>
      <c r="AR148" s="77"/>
      <c r="AS148" s="77"/>
    </row>
    <row r="149" spans="1:45" s="1" customFormat="1">
      <c r="A149" s="394"/>
      <c r="B149" s="856" t="s">
        <v>316</v>
      </c>
      <c r="C149" s="857"/>
      <c r="D149" s="857"/>
      <c r="E149" s="857"/>
      <c r="F149" s="857"/>
      <c r="G149" s="857"/>
      <c r="H149" s="857"/>
      <c r="I149" s="857"/>
      <c r="J149" s="857"/>
      <c r="K149" s="857"/>
      <c r="L149" s="857"/>
      <c r="M149" s="857"/>
      <c r="N149" s="857"/>
      <c r="O149" s="857"/>
      <c r="P149" s="857"/>
      <c r="Q149" s="857"/>
      <c r="R149" s="857"/>
      <c r="S149" s="857"/>
      <c r="T149" s="857"/>
      <c r="U149" s="857"/>
      <c r="V149" s="857"/>
      <c r="W149" s="857"/>
      <c r="X149" s="857"/>
      <c r="Y149" s="857"/>
      <c r="Z149" s="857"/>
      <c r="AA149" s="80"/>
      <c r="AB149" s="80"/>
      <c r="AC149" s="77"/>
      <c r="AD149" s="77"/>
      <c r="AE149" s="77"/>
      <c r="AF149" s="77"/>
      <c r="AG149" s="77"/>
      <c r="AH149" s="77"/>
      <c r="AI149" s="77"/>
      <c r="AJ149" s="77"/>
      <c r="AK149" s="77"/>
      <c r="AL149" s="77"/>
      <c r="AM149" s="77"/>
      <c r="AN149" s="77"/>
      <c r="AO149" s="77"/>
      <c r="AP149" s="77"/>
      <c r="AQ149" s="70"/>
      <c r="AR149" s="70"/>
      <c r="AS149" s="70"/>
    </row>
    <row r="150" spans="1:45" s="1" customFormat="1">
      <c r="A150" s="394"/>
      <c r="B150" s="294"/>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c r="AA150" s="80"/>
      <c r="AB150" s="80"/>
      <c r="AC150" s="77"/>
      <c r="AD150" s="77"/>
      <c r="AE150" s="77"/>
      <c r="AF150" s="77"/>
      <c r="AG150" s="77"/>
      <c r="AH150" s="77"/>
      <c r="AI150" s="77"/>
      <c r="AJ150" s="77"/>
      <c r="AK150" s="77"/>
      <c r="AL150" s="77"/>
      <c r="AM150" s="77"/>
      <c r="AN150" s="77"/>
      <c r="AO150" s="77"/>
      <c r="AP150" s="77"/>
      <c r="AQ150" s="70"/>
      <c r="AR150" s="70"/>
      <c r="AS150" s="70"/>
    </row>
    <row r="151" spans="1:45" s="1" customFormat="1">
      <c r="A151" s="394"/>
      <c r="B151" s="212" t="s">
        <v>317</v>
      </c>
      <c r="C151" s="253"/>
      <c r="D151" s="253"/>
      <c r="E151" s="253"/>
      <c r="F151" s="253"/>
      <c r="G151" s="253"/>
      <c r="H151" s="253"/>
      <c r="I151" s="253"/>
      <c r="J151" s="253"/>
      <c r="K151" s="253"/>
      <c r="L151" s="253"/>
      <c r="M151" s="253"/>
      <c r="N151" s="253"/>
      <c r="O151" s="253"/>
      <c r="P151" s="253"/>
      <c r="Q151" s="253"/>
      <c r="R151" s="253"/>
      <c r="S151" s="253"/>
      <c r="T151" s="253"/>
      <c r="U151" s="253"/>
      <c r="V151" s="253"/>
      <c r="W151" s="253"/>
      <c r="X151" s="253"/>
      <c r="Y151" s="253"/>
      <c r="Z151" s="253"/>
      <c r="AA151" s="80"/>
      <c r="AB151" s="80"/>
      <c r="AC151" s="77"/>
      <c r="AD151" s="77"/>
      <c r="AE151" s="77"/>
      <c r="AF151" s="77"/>
      <c r="AG151" s="77"/>
      <c r="AH151" s="77"/>
      <c r="AI151" s="77"/>
      <c r="AJ151" s="77"/>
      <c r="AK151" s="77"/>
      <c r="AL151" s="77"/>
      <c r="AM151" s="77"/>
      <c r="AN151" s="77"/>
      <c r="AO151" s="77"/>
      <c r="AP151" s="77"/>
      <c r="AQ151" s="70"/>
      <c r="AR151" s="70"/>
      <c r="AS151" s="70"/>
    </row>
    <row r="152" spans="1:45" s="1" customFormat="1" ht="14.25" customHeight="1">
      <c r="A152" s="22"/>
      <c r="B152" s="11"/>
      <c r="C152" s="11"/>
      <c r="D152" s="11"/>
      <c r="E152" s="11"/>
      <c r="F152" s="11"/>
      <c r="G152" s="11"/>
      <c r="H152" s="11"/>
      <c r="I152" s="11"/>
      <c r="J152" s="11"/>
      <c r="K152" s="81">
        <f>Calc!$J$6</f>
        <v>2021</v>
      </c>
      <c r="L152" s="81">
        <f>Calc!$J$7</f>
        <v>2022</v>
      </c>
      <c r="M152" s="81">
        <f>Calc!$J$8</f>
        <v>2023</v>
      </c>
      <c r="N152" s="81">
        <f>Calc!$J$9</f>
        <v>2024</v>
      </c>
      <c r="O152" s="81">
        <f>Calc!$J$10</f>
        <v>2025</v>
      </c>
      <c r="P152" s="81" t="str">
        <f>Calc!$J$11</f>
        <v/>
      </c>
      <c r="Q152" s="81" t="str">
        <f>Calc!$J$12</f>
        <v/>
      </c>
      <c r="R152" s="81" t="str">
        <f>Calc!$J$13</f>
        <v/>
      </c>
      <c r="S152" s="81" t="str">
        <f>Calc!$J$14</f>
        <v/>
      </c>
      <c r="T152" s="81" t="str">
        <f>Calc!$J$15</f>
        <v/>
      </c>
      <c r="U152" s="81" t="str">
        <f>Calc!$J$16</f>
        <v/>
      </c>
      <c r="V152" s="81" t="str">
        <f>Calc!$J$17</f>
        <v/>
      </c>
      <c r="W152" s="11"/>
      <c r="X152" s="835" t="s">
        <v>282</v>
      </c>
      <c r="Y152" s="836"/>
      <c r="Z152" s="837"/>
      <c r="AA152" s="70"/>
      <c r="AB152" s="80"/>
      <c r="AC152" s="77"/>
      <c r="AD152" s="77"/>
      <c r="AE152" s="77"/>
      <c r="AF152" s="77"/>
      <c r="AG152" s="77"/>
      <c r="AH152" s="77"/>
      <c r="AI152" s="77"/>
      <c r="AJ152" s="77"/>
      <c r="AK152" s="77"/>
      <c r="AL152" s="77"/>
      <c r="AM152" s="77"/>
      <c r="AN152" s="77"/>
      <c r="AO152" s="77"/>
      <c r="AP152" s="77"/>
      <c r="AQ152" s="70"/>
      <c r="AR152" s="70"/>
      <c r="AS152" s="70"/>
    </row>
    <row r="153" spans="1:45" s="80" customFormat="1" ht="29.25" customHeight="1">
      <c r="A153" s="396"/>
      <c r="B153" s="821" t="s">
        <v>283</v>
      </c>
      <c r="C153" s="821"/>
      <c r="D153" s="821"/>
      <c r="E153" s="82" t="s">
        <v>284</v>
      </c>
      <c r="F153" s="821" t="s">
        <v>285</v>
      </c>
      <c r="G153" s="821"/>
      <c r="H153" s="821"/>
      <c r="I153" s="83" t="s">
        <v>73</v>
      </c>
      <c r="J153" s="11"/>
      <c r="K153" s="71" t="s">
        <v>232</v>
      </c>
      <c r="L153" s="71" t="s">
        <v>233</v>
      </c>
      <c r="M153" s="71" t="s">
        <v>234</v>
      </c>
      <c r="N153" s="71" t="s">
        <v>235</v>
      </c>
      <c r="O153" s="71" t="s">
        <v>236</v>
      </c>
      <c r="P153" s="71" t="s">
        <v>237</v>
      </c>
      <c r="Q153" s="71" t="s">
        <v>238</v>
      </c>
      <c r="R153" s="71" t="s">
        <v>239</v>
      </c>
      <c r="S153" s="71" t="s">
        <v>240</v>
      </c>
      <c r="T153" s="71" t="s">
        <v>241</v>
      </c>
      <c r="U153" s="71" t="s">
        <v>242</v>
      </c>
      <c r="V153" s="71" t="s">
        <v>243</v>
      </c>
      <c r="W153" s="11"/>
      <c r="X153" s="14">
        <v>2030</v>
      </c>
      <c r="Y153" s="14">
        <v>2040</v>
      </c>
      <c r="Z153" s="14">
        <v>2050</v>
      </c>
      <c r="AB153" s="77"/>
      <c r="AC153" s="77"/>
      <c r="AD153" s="77"/>
      <c r="AE153" s="77"/>
      <c r="AF153" s="77"/>
      <c r="AG153" s="77"/>
      <c r="AH153" s="77"/>
      <c r="AI153" s="77"/>
      <c r="AJ153" s="77"/>
      <c r="AK153" s="77"/>
      <c r="AL153" s="77"/>
      <c r="AM153" s="77"/>
      <c r="AN153" s="77"/>
      <c r="AO153" s="77"/>
    </row>
    <row r="154" spans="1:45" s="77" customFormat="1" ht="15.5">
      <c r="A154" s="396"/>
      <c r="B154" s="816" t="s">
        <v>286</v>
      </c>
      <c r="C154" s="816"/>
      <c r="D154" s="816"/>
      <c r="E154" s="84" t="s">
        <v>287</v>
      </c>
      <c r="F154" s="815"/>
      <c r="G154" s="815"/>
      <c r="H154" s="815"/>
      <c r="I154" s="85"/>
      <c r="J154" s="79"/>
      <c r="K154" s="420"/>
      <c r="L154" s="420"/>
      <c r="M154" s="420"/>
      <c r="N154" s="420"/>
      <c r="O154" s="420"/>
      <c r="P154" s="420"/>
      <c r="Q154" s="420"/>
      <c r="R154" s="420"/>
      <c r="S154" s="420"/>
      <c r="T154" s="420"/>
      <c r="U154" s="420"/>
      <c r="V154" s="420"/>
      <c r="W154" s="411"/>
      <c r="X154" s="410">
        <v>0</v>
      </c>
      <c r="Y154" s="410">
        <v>0</v>
      </c>
      <c r="Z154" s="410">
        <v>0</v>
      </c>
    </row>
    <row r="155" spans="1:45" s="77" customFormat="1" ht="15.5">
      <c r="A155" s="396"/>
      <c r="B155" s="814" t="s">
        <v>288</v>
      </c>
      <c r="C155" s="814"/>
      <c r="D155" s="814"/>
      <c r="E155" s="84" t="s">
        <v>289</v>
      </c>
      <c r="F155" s="815" t="s">
        <v>290</v>
      </c>
      <c r="G155" s="815"/>
      <c r="H155" s="815"/>
      <c r="I155" s="85" t="s">
        <v>291</v>
      </c>
      <c r="J155" s="79"/>
      <c r="K155" s="420">
        <v>1</v>
      </c>
      <c r="L155" s="420">
        <v>5</v>
      </c>
      <c r="M155" s="420">
        <v>0</v>
      </c>
      <c r="N155" s="420">
        <v>0</v>
      </c>
      <c r="O155" s="420">
        <v>0</v>
      </c>
      <c r="P155" s="420">
        <v>0</v>
      </c>
      <c r="Q155" s="420">
        <v>0</v>
      </c>
      <c r="R155" s="420">
        <v>0</v>
      </c>
      <c r="S155" s="420">
        <v>0</v>
      </c>
      <c r="T155" s="420">
        <v>0</v>
      </c>
      <c r="U155" s="420">
        <v>0</v>
      </c>
      <c r="V155" s="420">
        <v>0</v>
      </c>
      <c r="W155" s="411"/>
      <c r="X155" s="410">
        <v>0</v>
      </c>
      <c r="Y155" s="410">
        <v>0</v>
      </c>
      <c r="Z155" s="410">
        <v>0</v>
      </c>
    </row>
    <row r="156" spans="1:45" s="77" customFormat="1" ht="15.5">
      <c r="A156" s="396"/>
      <c r="B156" s="814" t="s">
        <v>1453</v>
      </c>
      <c r="C156" s="814"/>
      <c r="D156" s="814"/>
      <c r="E156" s="84" t="s">
        <v>293</v>
      </c>
      <c r="F156" s="815" t="s">
        <v>290</v>
      </c>
      <c r="G156" s="815"/>
      <c r="H156" s="815"/>
      <c r="I156" s="85" t="s">
        <v>294</v>
      </c>
      <c r="J156" s="79"/>
      <c r="K156" s="420">
        <f>K221</f>
        <v>65000</v>
      </c>
      <c r="L156" s="420">
        <f>L221</f>
        <v>70000</v>
      </c>
      <c r="M156" s="420">
        <v>0</v>
      </c>
      <c r="N156" s="420">
        <v>0</v>
      </c>
      <c r="O156" s="420">
        <v>0</v>
      </c>
      <c r="P156" s="420">
        <v>0</v>
      </c>
      <c r="Q156" s="420">
        <v>0</v>
      </c>
      <c r="R156" s="420">
        <v>0</v>
      </c>
      <c r="S156" s="420">
        <v>0</v>
      </c>
      <c r="T156" s="420">
        <v>0</v>
      </c>
      <c r="U156" s="420">
        <v>0</v>
      </c>
      <c r="V156" s="420">
        <v>0</v>
      </c>
      <c r="W156" s="411"/>
      <c r="X156" s="410">
        <v>0</v>
      </c>
      <c r="Y156" s="410">
        <v>0</v>
      </c>
      <c r="Z156" s="410">
        <v>0</v>
      </c>
    </row>
    <row r="157" spans="1:45" s="77" customFormat="1" ht="29.25" customHeight="1">
      <c r="A157" s="396"/>
      <c r="B157" s="814" t="s">
        <v>295</v>
      </c>
      <c r="C157" s="814"/>
      <c r="D157" s="814"/>
      <c r="E157" s="84" t="s">
        <v>296</v>
      </c>
      <c r="F157" s="814" t="s">
        <v>297</v>
      </c>
      <c r="G157" s="814"/>
      <c r="H157" s="814"/>
      <c r="I157" s="85" t="s">
        <v>188</v>
      </c>
      <c r="J157" s="79"/>
      <c r="K157" s="410">
        <v>2.5499999999999998</v>
      </c>
      <c r="L157" s="410">
        <v>2.5499999999999998</v>
      </c>
      <c r="M157" s="420">
        <v>0</v>
      </c>
      <c r="N157" s="420">
        <v>0</v>
      </c>
      <c r="O157" s="420">
        <v>0</v>
      </c>
      <c r="P157" s="420">
        <v>0</v>
      </c>
      <c r="Q157" s="420">
        <v>0</v>
      </c>
      <c r="R157" s="420">
        <v>0</v>
      </c>
      <c r="S157" s="420">
        <v>0</v>
      </c>
      <c r="T157" s="420">
        <v>0</v>
      </c>
      <c r="U157" s="420">
        <v>0</v>
      </c>
      <c r="V157" s="420">
        <v>0</v>
      </c>
      <c r="W157" s="411"/>
      <c r="X157" s="410">
        <v>0</v>
      </c>
      <c r="Y157" s="410">
        <v>0</v>
      </c>
      <c r="Z157" s="410">
        <v>0</v>
      </c>
    </row>
    <row r="158" spans="1:45" s="77" customFormat="1" ht="15" customHeight="1">
      <c r="A158" s="396"/>
      <c r="B158" s="814" t="s">
        <v>298</v>
      </c>
      <c r="C158" s="814"/>
      <c r="D158" s="814"/>
      <c r="E158" s="84" t="s">
        <v>299</v>
      </c>
      <c r="F158" s="815" t="s">
        <v>300</v>
      </c>
      <c r="G158" s="815"/>
      <c r="H158" s="815"/>
      <c r="I158" s="85" t="s">
        <v>301</v>
      </c>
      <c r="J158" s="79"/>
      <c r="K158" s="420">
        <v>40</v>
      </c>
      <c r="L158" s="420">
        <v>40</v>
      </c>
      <c r="M158" s="420">
        <v>0</v>
      </c>
      <c r="N158" s="420">
        <v>0</v>
      </c>
      <c r="O158" s="420">
        <v>0</v>
      </c>
      <c r="P158" s="420">
        <v>0</v>
      </c>
      <c r="Q158" s="420">
        <v>0</v>
      </c>
      <c r="R158" s="420">
        <v>0</v>
      </c>
      <c r="S158" s="420">
        <v>0</v>
      </c>
      <c r="T158" s="420">
        <v>0</v>
      </c>
      <c r="U158" s="420">
        <v>0</v>
      </c>
      <c r="V158" s="420">
        <v>0</v>
      </c>
      <c r="W158" s="411"/>
      <c r="X158" s="410">
        <v>0</v>
      </c>
      <c r="Y158" s="410">
        <v>0</v>
      </c>
      <c r="Z158" s="410">
        <v>0</v>
      </c>
    </row>
    <row r="159" spans="1:45" s="77" customFormat="1" ht="27.75" customHeight="1">
      <c r="A159" s="396"/>
      <c r="B159" s="814" t="s">
        <v>302</v>
      </c>
      <c r="C159" s="814"/>
      <c r="D159" s="814"/>
      <c r="E159" s="84" t="s">
        <v>299</v>
      </c>
      <c r="F159" s="814" t="s">
        <v>303</v>
      </c>
      <c r="G159" s="814"/>
      <c r="H159" s="814"/>
      <c r="I159" s="85" t="s">
        <v>194</v>
      </c>
      <c r="J159" s="79"/>
      <c r="K159" s="555">
        <f>'SI1 | Mitigation '!$E$126</f>
        <v>0.22537112010796223</v>
      </c>
      <c r="L159" s="555">
        <f>'SI1 | Mitigation '!$E$126</f>
        <v>0.22537112010796223</v>
      </c>
      <c r="M159" s="420">
        <v>0</v>
      </c>
      <c r="N159" s="420">
        <v>0</v>
      </c>
      <c r="O159" s="420">
        <v>0</v>
      </c>
      <c r="P159" s="420">
        <v>0</v>
      </c>
      <c r="Q159" s="420">
        <v>0</v>
      </c>
      <c r="R159" s="420">
        <v>0</v>
      </c>
      <c r="S159" s="420">
        <v>0</v>
      </c>
      <c r="T159" s="420">
        <v>0</v>
      </c>
      <c r="U159" s="420">
        <v>0</v>
      </c>
      <c r="V159" s="420">
        <v>0</v>
      </c>
      <c r="W159" s="411"/>
      <c r="X159" s="410">
        <v>0</v>
      </c>
      <c r="Y159" s="410">
        <v>0</v>
      </c>
      <c r="Z159" s="410">
        <v>0</v>
      </c>
    </row>
    <row r="160" spans="1:45" s="77" customFormat="1" ht="15.5">
      <c r="A160" s="396"/>
      <c r="B160" s="816" t="s">
        <v>304</v>
      </c>
      <c r="C160" s="816"/>
      <c r="D160" s="816"/>
      <c r="E160" s="84" t="s">
        <v>305</v>
      </c>
      <c r="F160" s="815" t="s">
        <v>306</v>
      </c>
      <c r="G160" s="815"/>
      <c r="H160" s="815"/>
      <c r="I160" s="55" t="s">
        <v>199</v>
      </c>
      <c r="J160" s="79"/>
      <c r="K160" s="420">
        <f>K158/100*K157*1000</f>
        <v>1020</v>
      </c>
      <c r="L160" s="420">
        <f>L158/100*L157*1000</f>
        <v>1020</v>
      </c>
      <c r="M160" s="420">
        <v>0</v>
      </c>
      <c r="N160" s="420">
        <v>0</v>
      </c>
      <c r="O160" s="420">
        <v>0</v>
      </c>
      <c r="P160" s="420">
        <v>0</v>
      </c>
      <c r="Q160" s="420">
        <v>0</v>
      </c>
      <c r="R160" s="420">
        <v>0</v>
      </c>
      <c r="S160" s="420">
        <v>0</v>
      </c>
      <c r="T160" s="420">
        <v>0</v>
      </c>
      <c r="U160" s="420">
        <v>0</v>
      </c>
      <c r="V160" s="420">
        <v>0</v>
      </c>
      <c r="W160" s="411"/>
      <c r="X160" s="410">
        <v>0</v>
      </c>
      <c r="Y160" s="410">
        <v>0</v>
      </c>
      <c r="Z160" s="410">
        <v>0</v>
      </c>
    </row>
    <row r="161" spans="1:45" s="77" customFormat="1" ht="22.5" customHeight="1">
      <c r="A161" s="396"/>
      <c r="B161" s="816" t="s">
        <v>307</v>
      </c>
      <c r="C161" s="816"/>
      <c r="D161" s="816"/>
      <c r="E161" s="84" t="s">
        <v>308</v>
      </c>
      <c r="F161" s="815" t="s">
        <v>309</v>
      </c>
      <c r="G161" s="815"/>
      <c r="H161" s="815"/>
      <c r="I161" s="55" t="s">
        <v>199</v>
      </c>
      <c r="J161" s="79"/>
      <c r="K161" s="420">
        <f>K160*K159</f>
        <v>229.87854251012146</v>
      </c>
      <c r="L161" s="420">
        <f>L160*L159</f>
        <v>229.87854251012146</v>
      </c>
      <c r="M161" s="420">
        <v>0</v>
      </c>
      <c r="N161" s="420">
        <v>0</v>
      </c>
      <c r="O161" s="420">
        <v>0</v>
      </c>
      <c r="P161" s="420">
        <v>0</v>
      </c>
      <c r="Q161" s="420">
        <v>0</v>
      </c>
      <c r="R161" s="420">
        <v>0</v>
      </c>
      <c r="S161" s="420">
        <v>0</v>
      </c>
      <c r="T161" s="420">
        <v>0</v>
      </c>
      <c r="U161" s="420">
        <v>0</v>
      </c>
      <c r="V161" s="420">
        <v>0</v>
      </c>
      <c r="W161" s="411"/>
      <c r="X161" s="410">
        <v>0</v>
      </c>
      <c r="Y161" s="410">
        <v>0</v>
      </c>
      <c r="Z161" s="410">
        <v>0</v>
      </c>
    </row>
    <row r="162" spans="1:45" s="77" customFormat="1" ht="15.5">
      <c r="A162" s="396"/>
      <c r="B162" s="814"/>
      <c r="C162" s="814"/>
      <c r="D162" s="814"/>
      <c r="E162" s="84" t="s">
        <v>310</v>
      </c>
      <c r="F162" s="815"/>
      <c r="G162" s="815"/>
      <c r="H162" s="815"/>
      <c r="I162" s="85"/>
      <c r="J162" s="79"/>
      <c r="K162" s="420">
        <v>0</v>
      </c>
      <c r="L162" s="420">
        <v>0</v>
      </c>
      <c r="M162" s="420">
        <v>0</v>
      </c>
      <c r="N162" s="420">
        <v>0</v>
      </c>
      <c r="O162" s="420">
        <v>0</v>
      </c>
      <c r="P162" s="420">
        <v>0</v>
      </c>
      <c r="Q162" s="420">
        <v>0</v>
      </c>
      <c r="R162" s="420">
        <v>0</v>
      </c>
      <c r="S162" s="420">
        <v>0</v>
      </c>
      <c r="T162" s="420">
        <v>0</v>
      </c>
      <c r="U162" s="420">
        <v>0</v>
      </c>
      <c r="V162" s="420">
        <v>0</v>
      </c>
      <c r="W162" s="411"/>
      <c r="X162" s="410">
        <v>0</v>
      </c>
      <c r="Y162" s="410">
        <v>0</v>
      </c>
      <c r="Z162" s="410">
        <v>0</v>
      </c>
    </row>
    <row r="163" spans="1:45" s="77" customFormat="1" ht="15.5">
      <c r="A163" s="396"/>
      <c r="B163" s="814"/>
      <c r="C163" s="814"/>
      <c r="D163" s="814"/>
      <c r="E163" s="86" t="s">
        <v>311</v>
      </c>
      <c r="F163" s="815"/>
      <c r="G163" s="815"/>
      <c r="H163" s="815"/>
      <c r="I163" s="85"/>
      <c r="J163" s="79"/>
      <c r="K163" s="420">
        <v>0</v>
      </c>
      <c r="L163" s="420">
        <v>0</v>
      </c>
      <c r="M163" s="420">
        <v>0</v>
      </c>
      <c r="N163" s="420">
        <v>0</v>
      </c>
      <c r="O163" s="420">
        <v>0</v>
      </c>
      <c r="P163" s="420">
        <v>0</v>
      </c>
      <c r="Q163" s="420">
        <v>0</v>
      </c>
      <c r="R163" s="420">
        <v>0</v>
      </c>
      <c r="S163" s="420">
        <v>0</v>
      </c>
      <c r="T163" s="420">
        <v>0</v>
      </c>
      <c r="U163" s="420">
        <v>0</v>
      </c>
      <c r="V163" s="420">
        <v>0</v>
      </c>
      <c r="W163" s="411"/>
      <c r="X163" s="410">
        <v>0</v>
      </c>
      <c r="Y163" s="410">
        <v>0</v>
      </c>
      <c r="Z163" s="410">
        <v>0</v>
      </c>
    </row>
    <row r="164" spans="1:45" s="77" customFormat="1" ht="16" thickBot="1">
      <c r="A164" s="396"/>
      <c r="B164" s="814"/>
      <c r="C164" s="814"/>
      <c r="D164" s="814"/>
      <c r="E164" s="84" t="s">
        <v>312</v>
      </c>
      <c r="F164" s="815"/>
      <c r="G164" s="815"/>
      <c r="H164" s="815"/>
      <c r="I164" s="85"/>
      <c r="J164" s="79"/>
      <c r="K164" s="554">
        <v>0</v>
      </c>
      <c r="L164" s="554">
        <v>0</v>
      </c>
      <c r="M164" s="554">
        <v>0</v>
      </c>
      <c r="N164" s="554">
        <v>0</v>
      </c>
      <c r="O164" s="554">
        <v>0</v>
      </c>
      <c r="P164" s="554">
        <v>0</v>
      </c>
      <c r="Q164" s="554">
        <v>0</v>
      </c>
      <c r="R164" s="554">
        <v>0</v>
      </c>
      <c r="S164" s="554">
        <v>0</v>
      </c>
      <c r="T164" s="554">
        <v>0</v>
      </c>
      <c r="U164" s="554">
        <v>0</v>
      </c>
      <c r="V164" s="554">
        <v>0</v>
      </c>
      <c r="W164" s="411"/>
      <c r="X164" s="410">
        <v>0</v>
      </c>
      <c r="Y164" s="410">
        <v>0</v>
      </c>
      <c r="Z164" s="410">
        <v>0</v>
      </c>
    </row>
    <row r="165" spans="1:45" s="80" customFormat="1" ht="16" thickTop="1">
      <c r="A165" s="396"/>
      <c r="B165" s="820" t="s">
        <v>313</v>
      </c>
      <c r="C165" s="820"/>
      <c r="D165" s="820"/>
      <c r="E165" s="820"/>
      <c r="F165" s="820"/>
      <c r="G165" s="820"/>
      <c r="H165" s="820"/>
      <c r="I165" s="87" t="s">
        <v>81</v>
      </c>
      <c r="J165" s="163"/>
      <c r="K165" s="421">
        <f>K155*K156*(K160+K161)/1000000</f>
        <v>81.242105263157896</v>
      </c>
      <c r="L165" s="421">
        <f>L155*L156*(L160+L161)/1000000</f>
        <v>437.4574898785425</v>
      </c>
      <c r="M165" s="421">
        <v>0</v>
      </c>
      <c r="N165" s="421">
        <v>0</v>
      </c>
      <c r="O165" s="421">
        <v>0</v>
      </c>
      <c r="P165" s="421">
        <v>0</v>
      </c>
      <c r="Q165" s="421">
        <v>0</v>
      </c>
      <c r="R165" s="421">
        <v>0</v>
      </c>
      <c r="S165" s="421">
        <v>0</v>
      </c>
      <c r="T165" s="421">
        <v>0</v>
      </c>
      <c r="U165" s="421">
        <v>0</v>
      </c>
      <c r="V165" s="421">
        <v>0</v>
      </c>
      <c r="W165" s="422"/>
      <c r="X165" s="423"/>
      <c r="Y165" s="423"/>
      <c r="Z165" s="423"/>
      <c r="AB165" s="77"/>
      <c r="AC165" s="77"/>
      <c r="AD165" s="77"/>
      <c r="AE165" s="77"/>
      <c r="AF165" s="77"/>
      <c r="AG165" s="77"/>
      <c r="AH165" s="77"/>
      <c r="AI165" s="77"/>
      <c r="AJ165" s="77"/>
      <c r="AK165" s="77"/>
      <c r="AL165" s="77"/>
      <c r="AM165" s="77"/>
      <c r="AN165" s="77"/>
      <c r="AO165" s="77"/>
    </row>
    <row r="166" spans="1:45" s="80" customFormat="1" ht="15.75" customHeight="1">
      <c r="A166" s="396"/>
      <c r="B166" s="820" t="s">
        <v>318</v>
      </c>
      <c r="C166" s="820"/>
      <c r="D166" s="820"/>
      <c r="E166" s="820"/>
      <c r="F166" s="820"/>
      <c r="G166" s="820"/>
      <c r="H166" s="820"/>
      <c r="I166" s="87" t="s">
        <v>81</v>
      </c>
      <c r="J166" s="163"/>
      <c r="K166" s="414">
        <f>$K$165</f>
        <v>81.242105263157896</v>
      </c>
      <c r="L166" s="414">
        <f>$K$166+$L$165</f>
        <v>518.69959514170046</v>
      </c>
      <c r="M166" s="414">
        <f>$L$166+$M$165</f>
        <v>518.69959514170046</v>
      </c>
      <c r="N166" s="414">
        <f>$M$166+$N$165</f>
        <v>518.69959514170046</v>
      </c>
      <c r="O166" s="414">
        <f>$N$166+$O$165</f>
        <v>518.69959514170046</v>
      </c>
      <c r="P166" s="414">
        <f>$O$166+$P$165</f>
        <v>518.69959514170046</v>
      </c>
      <c r="Q166" s="414">
        <f>$P$166+$Q$165</f>
        <v>518.69959514170046</v>
      </c>
      <c r="R166" s="414">
        <f>$Q$166+$R$165</f>
        <v>518.69959514170046</v>
      </c>
      <c r="S166" s="414">
        <f>$R$166+$S$165</f>
        <v>518.69959514170046</v>
      </c>
      <c r="T166" s="414">
        <f>$S$166+$T$165</f>
        <v>518.69959514170046</v>
      </c>
      <c r="U166" s="414">
        <f>$T$166+$U$165</f>
        <v>518.69959514170046</v>
      </c>
      <c r="V166" s="414">
        <f>$U$166+$V$165</f>
        <v>518.69959514170046</v>
      </c>
      <c r="W166" s="415"/>
      <c r="X166" s="420">
        <f>T166</f>
        <v>518.69959514170046</v>
      </c>
      <c r="Y166" s="420">
        <f>X166</f>
        <v>518.69959514170046</v>
      </c>
      <c r="Z166" s="420">
        <f>X166</f>
        <v>518.69959514170046</v>
      </c>
      <c r="AB166" s="77"/>
      <c r="AC166" s="77"/>
      <c r="AD166" s="77"/>
      <c r="AE166" s="77"/>
      <c r="AF166" s="77"/>
      <c r="AG166" s="77"/>
      <c r="AH166" s="77"/>
      <c r="AI166" s="77"/>
      <c r="AJ166" s="77"/>
      <c r="AK166" s="77"/>
      <c r="AL166" s="77"/>
      <c r="AM166" s="77"/>
      <c r="AN166" s="77"/>
      <c r="AO166" s="77"/>
    </row>
    <row r="167" spans="1:45" s="80" customFormat="1" ht="15.5">
      <c r="A167" s="396"/>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48" t="s">
        <v>315</v>
      </c>
      <c r="Y167" s="163"/>
      <c r="Z167" s="163"/>
      <c r="AA167" s="12"/>
      <c r="AB167" s="12"/>
      <c r="AC167" s="77"/>
      <c r="AD167" s="77"/>
      <c r="AE167" s="77"/>
      <c r="AF167" s="77"/>
      <c r="AG167" s="77"/>
      <c r="AH167" s="77"/>
      <c r="AI167" s="77"/>
      <c r="AJ167" s="77"/>
      <c r="AK167" s="77"/>
      <c r="AL167" s="77"/>
      <c r="AM167" s="77"/>
      <c r="AN167" s="77"/>
      <c r="AO167" s="77"/>
      <c r="AP167" s="77"/>
      <c r="AQ167" s="77"/>
      <c r="AR167" s="77"/>
      <c r="AS167" s="77"/>
    </row>
    <row r="168" spans="1:45" s="80" customFormat="1" ht="15.5">
      <c r="A168" s="396"/>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Y168" s="163"/>
      <c r="Z168" s="163"/>
      <c r="AA168" s="163"/>
      <c r="AB168" s="163"/>
      <c r="AC168" s="77"/>
      <c r="AD168" s="77"/>
      <c r="AE168" s="77"/>
      <c r="AF168" s="77"/>
      <c r="AG168" s="77"/>
      <c r="AH168" s="77"/>
      <c r="AI168" s="77"/>
      <c r="AJ168" s="77"/>
      <c r="AK168" s="77"/>
      <c r="AL168" s="77"/>
      <c r="AM168" s="77"/>
      <c r="AN168" s="77"/>
      <c r="AO168" s="77"/>
      <c r="AP168" s="77"/>
      <c r="AQ168" s="77"/>
      <c r="AR168" s="77"/>
      <c r="AS168" s="77"/>
    </row>
    <row r="169" spans="1:45" s="80" customFormat="1" ht="15.5">
      <c r="A169" s="396"/>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77"/>
      <c r="AD169" s="77"/>
      <c r="AE169" s="77"/>
      <c r="AF169" s="77"/>
      <c r="AG169" s="77"/>
      <c r="AH169" s="77"/>
      <c r="AI169" s="77"/>
      <c r="AJ169" s="77"/>
      <c r="AK169" s="77"/>
      <c r="AL169" s="77"/>
      <c r="AM169" s="77"/>
      <c r="AN169" s="77"/>
      <c r="AO169" s="77"/>
      <c r="AP169" s="77"/>
      <c r="AQ169" s="77"/>
      <c r="AR169" s="77"/>
      <c r="AS169" s="77"/>
    </row>
    <row r="170" spans="1:45" s="1" customFormat="1" ht="15.5">
      <c r="A170" s="394"/>
      <c r="B170" s="839" t="s">
        <v>319</v>
      </c>
      <c r="C170" s="840"/>
      <c r="D170" s="840"/>
      <c r="E170" s="840"/>
      <c r="F170" s="840"/>
      <c r="G170" s="840"/>
      <c r="H170" s="840"/>
      <c r="I170" s="840"/>
      <c r="J170" s="840"/>
      <c r="K170" s="840"/>
      <c r="L170" s="840"/>
      <c r="M170" s="840"/>
      <c r="N170" s="840"/>
      <c r="O170" s="840"/>
      <c r="P170" s="840"/>
      <c r="Q170" s="840"/>
      <c r="R170" s="840"/>
      <c r="S170" s="840"/>
      <c r="T170" s="840"/>
      <c r="U170" s="840"/>
      <c r="V170" s="840"/>
      <c r="W170" s="840"/>
      <c r="X170" s="840"/>
      <c r="Y170" s="840"/>
      <c r="Z170" s="840"/>
      <c r="AA170" s="840"/>
      <c r="AB170" s="840"/>
      <c r="AC170" s="77"/>
      <c r="AD170" s="77"/>
      <c r="AE170" s="77"/>
      <c r="AF170" s="77"/>
      <c r="AG170" s="77"/>
      <c r="AH170" s="77"/>
      <c r="AI170" s="77"/>
      <c r="AJ170" s="77"/>
      <c r="AK170" s="77"/>
      <c r="AL170" s="77"/>
      <c r="AM170" s="77"/>
      <c r="AN170" s="77"/>
      <c r="AO170" s="77"/>
      <c r="AP170" s="77"/>
      <c r="AQ170" s="77"/>
      <c r="AR170" s="77"/>
      <c r="AS170" s="77"/>
    </row>
    <row r="171" spans="1:45" ht="15.5">
      <c r="A171" s="141"/>
      <c r="B171" s="6"/>
      <c r="C171" s="6"/>
      <c r="D171" s="6"/>
      <c r="E171" s="6"/>
      <c r="F171" s="6"/>
      <c r="G171" s="6"/>
      <c r="H171" s="6"/>
      <c r="I171" s="6"/>
      <c r="J171" s="6"/>
      <c r="K171" s="6"/>
      <c r="L171" s="6"/>
      <c r="M171" s="6"/>
      <c r="N171" s="6"/>
      <c r="O171" s="6"/>
      <c r="P171" s="6"/>
      <c r="Q171" s="6"/>
    </row>
    <row r="172" spans="1:45" s="77" customFormat="1" ht="15" customHeight="1">
      <c r="A172" s="396"/>
      <c r="B172" s="824" t="s">
        <v>320</v>
      </c>
      <c r="C172" s="824"/>
      <c r="D172" s="824"/>
      <c r="E172" s="824"/>
      <c r="F172" s="824"/>
      <c r="G172" s="824"/>
      <c r="H172" s="824"/>
      <c r="I172" s="824"/>
      <c r="J172" s="824"/>
      <c r="K172" s="824"/>
      <c r="L172" s="824"/>
      <c r="M172" s="824"/>
      <c r="N172" s="824"/>
      <c r="O172" s="824"/>
      <c r="P172" s="824"/>
      <c r="Q172" s="824"/>
    </row>
    <row r="173" spans="1:45" s="77" customFormat="1" ht="15.5">
      <c r="A173" s="396"/>
      <c r="B173" s="824"/>
      <c r="C173" s="824"/>
      <c r="D173" s="824"/>
      <c r="E173" s="824"/>
      <c r="F173" s="824"/>
      <c r="G173" s="824"/>
      <c r="H173" s="824"/>
      <c r="I173" s="824"/>
      <c r="J173" s="824"/>
      <c r="K173" s="824"/>
      <c r="L173" s="824"/>
      <c r="M173" s="824"/>
      <c r="N173" s="824"/>
      <c r="O173" s="824"/>
      <c r="P173" s="824"/>
      <c r="Q173" s="824"/>
      <c r="R173" s="78"/>
      <c r="S173" s="78"/>
      <c r="T173" s="78"/>
      <c r="U173" s="78"/>
      <c r="V173" s="78"/>
      <c r="W173" s="78"/>
      <c r="X173" s="79"/>
      <c r="Y173" s="79"/>
    </row>
    <row r="174" spans="1:45" s="77" customFormat="1" ht="15.5">
      <c r="A174" s="396"/>
      <c r="B174" s="824"/>
      <c r="C174" s="824"/>
      <c r="D174" s="824"/>
      <c r="E174" s="824"/>
      <c r="F174" s="824"/>
      <c r="G174" s="824"/>
      <c r="H174" s="824"/>
      <c r="I174" s="824"/>
      <c r="J174" s="824"/>
      <c r="K174" s="824"/>
      <c r="L174" s="824"/>
      <c r="M174" s="824"/>
      <c r="N174" s="824"/>
      <c r="O174" s="824"/>
      <c r="P174" s="824"/>
      <c r="Q174" s="824"/>
      <c r="R174" s="78"/>
      <c r="S174" s="78"/>
      <c r="T174" s="78"/>
      <c r="U174" s="78"/>
      <c r="V174" s="78"/>
      <c r="W174" s="78"/>
      <c r="X174" s="79"/>
      <c r="Y174" s="79"/>
    </row>
    <row r="175" spans="1:45" s="77" customFormat="1" ht="15.5">
      <c r="A175" s="396"/>
      <c r="B175" s="825" t="s">
        <v>321</v>
      </c>
      <c r="C175" s="826"/>
      <c r="D175" s="826"/>
      <c r="E175" s="826"/>
      <c r="F175" s="826"/>
      <c r="G175" s="826"/>
      <c r="H175" s="826"/>
      <c r="I175" s="826"/>
      <c r="J175" s="826"/>
      <c r="K175" s="826"/>
      <c r="L175" s="826"/>
      <c r="M175" s="826"/>
      <c r="N175" s="826"/>
      <c r="O175" s="826"/>
      <c r="P175" s="826"/>
      <c r="Q175" s="827"/>
      <c r="R175" s="78"/>
      <c r="S175" s="78"/>
      <c r="T175" s="78"/>
      <c r="U175" s="78"/>
      <c r="V175" s="78"/>
      <c r="W175" s="78"/>
      <c r="X175" s="79"/>
      <c r="Y175" s="79"/>
    </row>
    <row r="176" spans="1:45" s="77" customFormat="1" ht="15.5">
      <c r="A176" s="396"/>
      <c r="B176" s="828"/>
      <c r="C176" s="829"/>
      <c r="D176" s="829"/>
      <c r="E176" s="829"/>
      <c r="F176" s="829"/>
      <c r="G176" s="829"/>
      <c r="H176" s="829"/>
      <c r="I176" s="829"/>
      <c r="J176" s="829"/>
      <c r="K176" s="829"/>
      <c r="L176" s="829"/>
      <c r="M176" s="829"/>
      <c r="N176" s="829"/>
      <c r="O176" s="829"/>
      <c r="P176" s="829"/>
      <c r="Q176" s="830"/>
      <c r="R176" s="78"/>
      <c r="S176" s="78"/>
      <c r="T176" s="78"/>
      <c r="U176" s="78"/>
      <c r="V176" s="78"/>
      <c r="W176" s="78"/>
      <c r="X176" s="79"/>
      <c r="Y176" s="79"/>
    </row>
    <row r="177" spans="1:25" s="77" customFormat="1" ht="15.5">
      <c r="A177" s="396"/>
      <c r="B177" s="828"/>
      <c r="C177" s="829"/>
      <c r="D177" s="829"/>
      <c r="E177" s="829"/>
      <c r="F177" s="829"/>
      <c r="G177" s="829"/>
      <c r="H177" s="829"/>
      <c r="I177" s="829"/>
      <c r="J177" s="829"/>
      <c r="K177" s="829"/>
      <c r="L177" s="829"/>
      <c r="M177" s="829"/>
      <c r="N177" s="829"/>
      <c r="O177" s="829"/>
      <c r="P177" s="829"/>
      <c r="Q177" s="830"/>
      <c r="R177" s="78"/>
      <c r="S177" s="78"/>
      <c r="T177" s="78"/>
      <c r="U177" s="78"/>
      <c r="V177" s="78"/>
      <c r="W177" s="78"/>
      <c r="X177" s="79"/>
      <c r="Y177" s="79"/>
    </row>
    <row r="178" spans="1:25" s="77" customFormat="1" ht="15.5">
      <c r="A178" s="396"/>
      <c r="B178" s="828"/>
      <c r="C178" s="829"/>
      <c r="D178" s="829"/>
      <c r="E178" s="829"/>
      <c r="F178" s="829"/>
      <c r="G178" s="829"/>
      <c r="H178" s="829"/>
      <c r="I178" s="829"/>
      <c r="J178" s="829"/>
      <c r="K178" s="829"/>
      <c r="L178" s="829"/>
      <c r="M178" s="829"/>
      <c r="N178" s="829"/>
      <c r="O178" s="829"/>
      <c r="P178" s="829"/>
      <c r="Q178" s="830"/>
      <c r="R178" s="79"/>
      <c r="S178" s="79"/>
      <c r="T178" s="79"/>
      <c r="U178" s="79"/>
      <c r="V178" s="79"/>
      <c r="W178" s="79"/>
      <c r="X178" s="79"/>
      <c r="Y178" s="79"/>
    </row>
    <row r="179" spans="1:25" s="77" customFormat="1" ht="15.5">
      <c r="A179" s="396"/>
      <c r="B179" s="828"/>
      <c r="C179" s="829"/>
      <c r="D179" s="829"/>
      <c r="E179" s="829"/>
      <c r="F179" s="829"/>
      <c r="G179" s="829"/>
      <c r="H179" s="829"/>
      <c r="I179" s="829"/>
      <c r="J179" s="829"/>
      <c r="K179" s="829"/>
      <c r="L179" s="829"/>
      <c r="M179" s="829"/>
      <c r="N179" s="829"/>
      <c r="O179" s="829"/>
      <c r="P179" s="829"/>
      <c r="Q179" s="830"/>
      <c r="R179" s="79"/>
      <c r="S179" s="79"/>
      <c r="T179" s="79"/>
      <c r="U179" s="79"/>
      <c r="V179" s="79"/>
      <c r="W179" s="79"/>
      <c r="X179" s="79"/>
      <c r="Y179" s="79"/>
    </row>
    <row r="180" spans="1:25" s="77" customFormat="1" ht="15.5">
      <c r="A180" s="396"/>
      <c r="B180" s="831"/>
      <c r="C180" s="832"/>
      <c r="D180" s="832"/>
      <c r="E180" s="832"/>
      <c r="F180" s="832"/>
      <c r="G180" s="832"/>
      <c r="H180" s="832"/>
      <c r="I180" s="832"/>
      <c r="J180" s="832"/>
      <c r="K180" s="832"/>
      <c r="L180" s="832"/>
      <c r="M180" s="832"/>
      <c r="N180" s="832"/>
      <c r="O180" s="832"/>
      <c r="P180" s="832"/>
      <c r="Q180" s="833"/>
      <c r="R180" s="79"/>
      <c r="S180" s="79"/>
      <c r="T180" s="79"/>
      <c r="U180" s="79"/>
      <c r="V180" s="79"/>
      <c r="W180" s="79"/>
      <c r="X180" s="79"/>
      <c r="Y180" s="79"/>
    </row>
    <row r="181" spans="1:25" s="77" customFormat="1" ht="15.5">
      <c r="A181" s="396"/>
      <c r="B181" s="163"/>
      <c r="C181" s="163"/>
      <c r="D181" s="163"/>
      <c r="E181" s="163"/>
      <c r="F181" s="163"/>
      <c r="G181" s="163"/>
      <c r="H181" s="163"/>
      <c r="I181" s="163"/>
      <c r="J181" s="163"/>
      <c r="K181" s="163"/>
      <c r="L181" s="163"/>
      <c r="M181" s="163"/>
      <c r="N181" s="163"/>
      <c r="O181" s="163"/>
      <c r="P181" s="163"/>
      <c r="Q181" s="163"/>
      <c r="R181" s="79"/>
      <c r="S181" s="79"/>
      <c r="T181" s="79"/>
      <c r="U181" s="79"/>
      <c r="V181" s="79"/>
      <c r="W181" s="79"/>
      <c r="X181" s="79"/>
      <c r="Y181" s="79"/>
    </row>
    <row r="182" spans="1:25" s="77" customFormat="1" ht="14.15" customHeight="1">
      <c r="A182" s="22"/>
      <c r="B182" s="822" t="s">
        <v>322</v>
      </c>
      <c r="C182" s="823"/>
      <c r="D182" s="823"/>
      <c r="E182" s="823"/>
      <c r="F182" s="823"/>
      <c r="G182" s="823"/>
      <c r="H182" s="823"/>
      <c r="I182" s="823"/>
      <c r="J182" s="823"/>
      <c r="K182" s="823"/>
      <c r="L182" s="823"/>
      <c r="M182" s="823"/>
      <c r="N182" s="823"/>
      <c r="O182" s="823"/>
      <c r="P182" s="823"/>
      <c r="Q182" s="823"/>
      <c r="R182" s="22"/>
      <c r="S182" s="22"/>
      <c r="T182" s="22"/>
      <c r="U182" s="22"/>
      <c r="V182" s="22"/>
      <c r="W182" s="22"/>
      <c r="X182" s="22"/>
      <c r="Y182" s="22"/>
    </row>
    <row r="183" spans="1:25" s="77" customFormat="1" ht="14.15" customHeight="1">
      <c r="A183" s="22"/>
      <c r="B183" s="823"/>
      <c r="C183" s="823"/>
      <c r="D183" s="823"/>
      <c r="E183" s="823"/>
      <c r="F183" s="823"/>
      <c r="G183" s="823"/>
      <c r="H183" s="823"/>
      <c r="I183" s="823"/>
      <c r="J183" s="823"/>
      <c r="K183" s="823"/>
      <c r="L183" s="823"/>
      <c r="M183" s="823"/>
      <c r="N183" s="823"/>
      <c r="O183" s="823"/>
      <c r="P183" s="823"/>
      <c r="Q183" s="823"/>
      <c r="R183" s="22"/>
      <c r="S183" s="22"/>
      <c r="T183" s="22"/>
      <c r="U183" s="22"/>
      <c r="V183" s="22"/>
      <c r="W183" s="22"/>
      <c r="X183" s="22"/>
      <c r="Y183" s="22"/>
    </row>
    <row r="184" spans="1:25" s="77" customFormat="1" ht="14.15" customHeight="1">
      <c r="A184" s="22"/>
      <c r="B184" s="823"/>
      <c r="C184" s="823"/>
      <c r="D184" s="823"/>
      <c r="E184" s="823"/>
      <c r="F184" s="823"/>
      <c r="G184" s="823"/>
      <c r="H184" s="823"/>
      <c r="I184" s="823"/>
      <c r="J184" s="823"/>
      <c r="K184" s="823"/>
      <c r="L184" s="823"/>
      <c r="M184" s="823"/>
      <c r="N184" s="823"/>
      <c r="O184" s="823"/>
      <c r="P184" s="823"/>
      <c r="Q184" s="823"/>
      <c r="R184" s="22"/>
      <c r="S184" s="22"/>
      <c r="T184" s="22"/>
      <c r="U184" s="22"/>
      <c r="V184" s="22"/>
      <c r="W184" s="22"/>
      <c r="X184" s="22"/>
      <c r="Y184" s="22"/>
    </row>
    <row r="185" spans="1:25" s="77" customFormat="1" ht="14.15" customHeight="1">
      <c r="A185" s="22"/>
      <c r="B185" s="823"/>
      <c r="C185" s="823"/>
      <c r="D185" s="823"/>
      <c r="E185" s="823"/>
      <c r="F185" s="823"/>
      <c r="G185" s="823"/>
      <c r="H185" s="823"/>
      <c r="I185" s="823"/>
      <c r="J185" s="823"/>
      <c r="K185" s="823"/>
      <c r="L185" s="823"/>
      <c r="M185" s="823"/>
      <c r="N185" s="823"/>
      <c r="O185" s="823"/>
      <c r="P185" s="823"/>
      <c r="Q185" s="823"/>
      <c r="R185" s="22"/>
      <c r="S185" s="22"/>
      <c r="T185" s="22"/>
      <c r="U185" s="22"/>
      <c r="V185" s="22"/>
      <c r="W185" s="22"/>
      <c r="X185" s="22"/>
      <c r="Y185" s="22"/>
    </row>
    <row r="186" spans="1:25" s="77" customFormat="1" ht="14.15" customHeight="1">
      <c r="A186" s="22"/>
      <c r="B186" s="823"/>
      <c r="C186" s="823"/>
      <c r="D186" s="823"/>
      <c r="E186" s="823"/>
      <c r="F186" s="823"/>
      <c r="G186" s="823"/>
      <c r="H186" s="823"/>
      <c r="I186" s="823"/>
      <c r="J186" s="823"/>
      <c r="K186" s="823"/>
      <c r="L186" s="823"/>
      <c r="M186" s="823"/>
      <c r="N186" s="823"/>
      <c r="O186" s="823"/>
      <c r="P186" s="823"/>
      <c r="Q186" s="823"/>
      <c r="R186" s="22"/>
      <c r="S186" s="22"/>
      <c r="T186" s="22"/>
      <c r="U186" s="22"/>
      <c r="V186" s="22"/>
      <c r="W186" s="22"/>
      <c r="X186" s="22"/>
      <c r="Y186" s="22"/>
    </row>
    <row r="187" spans="1:25" s="77" customFormat="1" ht="14.15" customHeight="1">
      <c r="A187" s="22"/>
      <c r="B187" s="823"/>
      <c r="C187" s="823"/>
      <c r="D187" s="823"/>
      <c r="E187" s="823"/>
      <c r="F187" s="823"/>
      <c r="G187" s="823"/>
      <c r="H187" s="823"/>
      <c r="I187" s="823"/>
      <c r="J187" s="823"/>
      <c r="K187" s="823"/>
      <c r="L187" s="823"/>
      <c r="M187" s="823"/>
      <c r="N187" s="823"/>
      <c r="O187" s="823"/>
      <c r="P187" s="823"/>
      <c r="Q187" s="823"/>
      <c r="R187" s="22"/>
      <c r="S187" s="22"/>
      <c r="T187" s="22"/>
      <c r="U187" s="22"/>
      <c r="V187" s="22"/>
      <c r="W187" s="22"/>
      <c r="X187" s="22"/>
      <c r="Y187" s="22"/>
    </row>
    <row r="188" spans="1:25" s="77" customFormat="1" ht="14.15" customHeight="1">
      <c r="A188" s="22"/>
      <c r="B188" s="823"/>
      <c r="C188" s="823"/>
      <c r="D188" s="823"/>
      <c r="E188" s="823"/>
      <c r="F188" s="823"/>
      <c r="G188" s="823"/>
      <c r="H188" s="823"/>
      <c r="I188" s="823"/>
      <c r="J188" s="823"/>
      <c r="K188" s="823"/>
      <c r="L188" s="823"/>
      <c r="M188" s="823"/>
      <c r="N188" s="823"/>
      <c r="O188" s="823"/>
      <c r="P188" s="823"/>
      <c r="Q188" s="823"/>
      <c r="R188" s="22"/>
      <c r="S188" s="22"/>
      <c r="T188" s="22"/>
      <c r="U188" s="22"/>
      <c r="V188" s="22"/>
      <c r="W188" s="22"/>
      <c r="X188" s="22"/>
      <c r="Y188" s="22"/>
    </row>
    <row r="189" spans="1:25" s="77" customFormat="1" ht="14.15" customHeight="1">
      <c r="A189" s="22"/>
      <c r="B189" s="823"/>
      <c r="C189" s="823"/>
      <c r="D189" s="823"/>
      <c r="E189" s="823"/>
      <c r="F189" s="823"/>
      <c r="G189" s="823"/>
      <c r="H189" s="823"/>
      <c r="I189" s="823"/>
      <c r="J189" s="823"/>
      <c r="K189" s="823"/>
      <c r="L189" s="823"/>
      <c r="M189" s="823"/>
      <c r="N189" s="823"/>
      <c r="O189" s="823"/>
      <c r="P189" s="823"/>
      <c r="Q189" s="823"/>
      <c r="R189" s="22"/>
      <c r="S189" s="22"/>
      <c r="T189" s="22"/>
      <c r="U189" s="22"/>
      <c r="V189" s="22"/>
      <c r="W189" s="22"/>
      <c r="X189" s="22"/>
      <c r="Y189" s="22"/>
    </row>
    <row r="190" spans="1:25" s="77" customFormat="1" ht="14.15" customHeight="1">
      <c r="A190" s="22"/>
      <c r="B190" s="823"/>
      <c r="C190" s="823"/>
      <c r="D190" s="823"/>
      <c r="E190" s="823"/>
      <c r="F190" s="823"/>
      <c r="G190" s="823"/>
      <c r="H190" s="823"/>
      <c r="I190" s="823"/>
      <c r="J190" s="823"/>
      <c r="K190" s="823"/>
      <c r="L190" s="823"/>
      <c r="M190" s="823"/>
      <c r="N190" s="823"/>
      <c r="O190" s="823"/>
      <c r="P190" s="823"/>
      <c r="Q190" s="823"/>
      <c r="R190" s="22"/>
      <c r="S190" s="22"/>
      <c r="T190" s="22"/>
      <c r="U190" s="22"/>
      <c r="V190" s="22"/>
      <c r="W190" s="22"/>
      <c r="X190" s="22"/>
      <c r="Y190" s="22"/>
    </row>
    <row r="191" spans="1:25" s="77" customFormat="1" ht="14.15" customHeight="1">
      <c r="A191" s="22"/>
      <c r="B191" s="823"/>
      <c r="C191" s="823"/>
      <c r="D191" s="823"/>
      <c r="E191" s="823"/>
      <c r="F191" s="823"/>
      <c r="G191" s="823"/>
      <c r="H191" s="823"/>
      <c r="I191" s="823"/>
      <c r="J191" s="823"/>
      <c r="K191" s="823"/>
      <c r="L191" s="823"/>
      <c r="M191" s="823"/>
      <c r="N191" s="823"/>
      <c r="O191" s="823"/>
      <c r="P191" s="823"/>
      <c r="Q191" s="823"/>
      <c r="R191" s="22"/>
      <c r="S191" s="22"/>
      <c r="T191" s="22"/>
      <c r="U191" s="22"/>
      <c r="V191" s="22"/>
      <c r="W191" s="22"/>
      <c r="X191" s="22"/>
      <c r="Y191" s="22"/>
    </row>
    <row r="192" spans="1:25" s="77" customFormat="1" ht="14.15" customHeight="1">
      <c r="A192" s="22"/>
      <c r="B192" s="823"/>
      <c r="C192" s="823"/>
      <c r="D192" s="823"/>
      <c r="E192" s="823"/>
      <c r="F192" s="823"/>
      <c r="G192" s="823"/>
      <c r="H192" s="823"/>
      <c r="I192" s="823"/>
      <c r="J192" s="823"/>
      <c r="K192" s="823"/>
      <c r="L192" s="823"/>
      <c r="M192" s="823"/>
      <c r="N192" s="823"/>
      <c r="O192" s="823"/>
      <c r="P192" s="823"/>
      <c r="Q192" s="823"/>
      <c r="R192" s="22"/>
      <c r="S192" s="22"/>
      <c r="T192" s="22"/>
      <c r="U192" s="22"/>
      <c r="V192" s="22"/>
      <c r="W192" s="22"/>
      <c r="X192" s="22"/>
      <c r="Y192" s="22"/>
    </row>
    <row r="193" spans="1:45" s="77" customFormat="1" ht="14.15" customHeight="1">
      <c r="A193" s="22"/>
      <c r="B193" s="823"/>
      <c r="C193" s="823"/>
      <c r="D193" s="823"/>
      <c r="E193" s="823"/>
      <c r="F193" s="823"/>
      <c r="G193" s="823"/>
      <c r="H193" s="823"/>
      <c r="I193" s="823"/>
      <c r="J193" s="823"/>
      <c r="K193" s="823"/>
      <c r="L193" s="823"/>
      <c r="M193" s="823"/>
      <c r="N193" s="823"/>
      <c r="O193" s="823"/>
      <c r="P193" s="823"/>
      <c r="Q193" s="823"/>
      <c r="R193" s="22"/>
      <c r="S193" s="22"/>
      <c r="T193" s="22"/>
      <c r="U193" s="22"/>
      <c r="V193" s="22"/>
      <c r="W193" s="22"/>
      <c r="X193" s="22"/>
      <c r="Y193" s="22"/>
    </row>
    <row r="194" spans="1:45" ht="14.15" customHeight="1">
      <c r="A194" s="22"/>
      <c r="B194" s="878" t="s">
        <v>323</v>
      </c>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row>
    <row r="195" spans="1:45" s="1" customFormat="1">
      <c r="A195" s="394"/>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c r="X195" s="253"/>
      <c r="Y195" s="253"/>
      <c r="Z195" s="253"/>
      <c r="AA195" s="80"/>
      <c r="AB195" s="80"/>
      <c r="AC195" s="77"/>
      <c r="AD195" s="77"/>
      <c r="AE195" s="77"/>
      <c r="AF195" s="77"/>
      <c r="AG195" s="77"/>
      <c r="AH195" s="77"/>
      <c r="AI195" s="77"/>
      <c r="AJ195" s="77"/>
      <c r="AK195" s="77"/>
      <c r="AL195" s="77"/>
      <c r="AM195" s="77"/>
      <c r="AN195" s="77"/>
      <c r="AO195" s="77"/>
      <c r="AP195" s="77"/>
      <c r="AQ195" s="77"/>
      <c r="AR195" s="77"/>
      <c r="AS195" s="77"/>
    </row>
    <row r="196" spans="1:45" s="1" customFormat="1">
      <c r="A196" s="394"/>
      <c r="B196" s="212" t="s">
        <v>324</v>
      </c>
      <c r="C196" s="253"/>
      <c r="D196" s="253"/>
      <c r="E196" s="253"/>
      <c r="F196" s="253"/>
      <c r="G196" s="253"/>
      <c r="H196" s="253"/>
      <c r="I196" s="253"/>
      <c r="J196" s="253"/>
      <c r="K196" s="253"/>
      <c r="L196" s="253"/>
      <c r="M196" s="253"/>
      <c r="N196" s="253"/>
      <c r="O196" s="253"/>
      <c r="P196" s="253"/>
      <c r="Q196" s="253"/>
      <c r="R196" s="253"/>
      <c r="S196" s="253"/>
      <c r="T196" s="253"/>
      <c r="U196" s="253"/>
      <c r="V196" s="253"/>
      <c r="W196" s="253"/>
      <c r="X196" s="253"/>
      <c r="Y196" s="253"/>
      <c r="Z196" s="253"/>
      <c r="AA196" s="80"/>
      <c r="AB196" s="80"/>
      <c r="AC196" s="77"/>
      <c r="AD196" s="77"/>
      <c r="AE196" s="77"/>
      <c r="AF196" s="77"/>
      <c r="AG196" s="77"/>
      <c r="AH196" s="77"/>
      <c r="AI196" s="77"/>
      <c r="AJ196" s="77"/>
      <c r="AK196" s="77"/>
      <c r="AL196" s="77"/>
      <c r="AM196" s="77"/>
      <c r="AN196" s="77"/>
      <c r="AO196" s="77"/>
      <c r="AP196" s="77"/>
      <c r="AQ196" s="77"/>
      <c r="AR196" s="77"/>
      <c r="AS196" s="77"/>
    </row>
    <row r="197" spans="1:45" s="1" customFormat="1" ht="14.25" customHeight="1">
      <c r="A197" s="22"/>
      <c r="B197" s="11"/>
      <c r="C197" s="11"/>
      <c r="D197" s="11"/>
      <c r="E197" s="11"/>
      <c r="F197" s="11"/>
      <c r="G197" s="11"/>
      <c r="H197" s="11"/>
      <c r="I197" s="11"/>
      <c r="J197" s="11"/>
      <c r="K197" s="81">
        <f>Calc!$J$6</f>
        <v>2021</v>
      </c>
      <c r="L197" s="81">
        <f>Calc!$J$7</f>
        <v>2022</v>
      </c>
      <c r="M197" s="81">
        <f>Calc!$J$8</f>
        <v>2023</v>
      </c>
      <c r="N197" s="81">
        <f>Calc!$J$9</f>
        <v>2024</v>
      </c>
      <c r="O197" s="81">
        <f>Calc!$J$10</f>
        <v>2025</v>
      </c>
      <c r="P197" s="81" t="str">
        <f>Calc!$J$11</f>
        <v/>
      </c>
      <c r="Q197" s="81" t="str">
        <f>Calc!$J$12</f>
        <v/>
      </c>
      <c r="R197" s="81" t="str">
        <f>Calc!$J$13</f>
        <v/>
      </c>
      <c r="S197" s="81" t="str">
        <f>Calc!$J$14</f>
        <v/>
      </c>
      <c r="T197" s="81" t="str">
        <f>Calc!$J$15</f>
        <v/>
      </c>
      <c r="U197" s="81" t="str">
        <f>Calc!$J$16</f>
        <v/>
      </c>
      <c r="V197" s="81" t="str">
        <f>Calc!$J$17</f>
        <v/>
      </c>
      <c r="W197" s="11"/>
      <c r="X197" s="835" t="s">
        <v>282</v>
      </c>
      <c r="Y197" s="836"/>
      <c r="Z197" s="837"/>
      <c r="AA197" s="70"/>
      <c r="AB197" s="80"/>
      <c r="AC197" s="77"/>
      <c r="AD197" s="77"/>
      <c r="AE197" s="77"/>
      <c r="AF197" s="77"/>
      <c r="AG197" s="77"/>
      <c r="AH197" s="77"/>
      <c r="AI197" s="77"/>
      <c r="AJ197" s="77"/>
      <c r="AK197" s="77"/>
      <c r="AL197" s="77"/>
      <c r="AM197" s="77"/>
      <c r="AN197" s="77"/>
      <c r="AO197" s="77"/>
      <c r="AP197" s="77"/>
      <c r="AQ197" s="77"/>
      <c r="AR197" s="77"/>
      <c r="AS197" s="77"/>
    </row>
    <row r="198" spans="1:45" s="1" customFormat="1" ht="25.5" customHeight="1">
      <c r="A198" s="141"/>
      <c r="B198" s="821" t="s">
        <v>283</v>
      </c>
      <c r="C198" s="821"/>
      <c r="D198" s="821"/>
      <c r="E198" s="82" t="s">
        <v>284</v>
      </c>
      <c r="F198" s="821" t="s">
        <v>285</v>
      </c>
      <c r="G198" s="821"/>
      <c r="H198" s="821"/>
      <c r="I198" s="83" t="s">
        <v>73</v>
      </c>
      <c r="J198" s="11"/>
      <c r="K198" s="71" t="s">
        <v>232</v>
      </c>
      <c r="L198" s="71" t="s">
        <v>233</v>
      </c>
      <c r="M198" s="71" t="s">
        <v>234</v>
      </c>
      <c r="N198" s="71" t="s">
        <v>235</v>
      </c>
      <c r="O198" s="71" t="s">
        <v>236</v>
      </c>
      <c r="P198" s="71" t="s">
        <v>237</v>
      </c>
      <c r="Q198" s="71" t="s">
        <v>238</v>
      </c>
      <c r="R198" s="71" t="s">
        <v>239</v>
      </c>
      <c r="S198" s="71" t="s">
        <v>240</v>
      </c>
      <c r="T198" s="71" t="s">
        <v>241</v>
      </c>
      <c r="U198" s="71" t="s">
        <v>242</v>
      </c>
      <c r="V198" s="71" t="s">
        <v>243</v>
      </c>
      <c r="W198" s="11"/>
      <c r="X198" s="14">
        <v>2030</v>
      </c>
      <c r="Y198" s="14">
        <v>2040</v>
      </c>
      <c r="Z198" s="14">
        <v>2050</v>
      </c>
      <c r="AA198" s="80"/>
      <c r="AB198" s="77"/>
      <c r="AC198" s="77"/>
      <c r="AD198" s="77"/>
      <c r="AE198" s="77"/>
      <c r="AF198" s="77"/>
      <c r="AG198" s="77"/>
      <c r="AH198" s="77"/>
      <c r="AI198" s="77"/>
      <c r="AJ198" s="77"/>
      <c r="AK198" s="77"/>
      <c r="AL198" s="77"/>
      <c r="AM198" s="77"/>
      <c r="AN198" s="77"/>
      <c r="AO198" s="77"/>
      <c r="AP198" s="77"/>
      <c r="AQ198" s="77"/>
      <c r="AR198" s="77"/>
      <c r="AS198" s="77"/>
    </row>
    <row r="199" spans="1:45" ht="15.5">
      <c r="A199" s="141"/>
      <c r="B199" s="816" t="s">
        <v>325</v>
      </c>
      <c r="C199" s="816"/>
      <c r="D199" s="816"/>
      <c r="E199" s="84" t="s">
        <v>287</v>
      </c>
      <c r="F199" s="815"/>
      <c r="G199" s="815"/>
      <c r="H199" s="815"/>
      <c r="I199" s="85"/>
      <c r="J199" s="79"/>
      <c r="K199" s="420"/>
      <c r="L199" s="420"/>
      <c r="M199" s="420"/>
      <c r="N199" s="420"/>
      <c r="O199" s="420"/>
      <c r="P199" s="420"/>
      <c r="Q199" s="420"/>
      <c r="R199" s="420"/>
      <c r="S199" s="420"/>
      <c r="T199" s="420"/>
      <c r="U199" s="420"/>
      <c r="V199" s="420"/>
      <c r="W199" s="411"/>
      <c r="X199" s="410"/>
      <c r="Y199" s="410"/>
      <c r="Z199" s="410"/>
    </row>
    <row r="200" spans="1:45" ht="15.5">
      <c r="A200" s="141"/>
      <c r="B200" s="814" t="s">
        <v>326</v>
      </c>
      <c r="C200" s="814"/>
      <c r="D200" s="814"/>
      <c r="E200" s="84" t="s">
        <v>289</v>
      </c>
      <c r="F200" s="815" t="s">
        <v>290</v>
      </c>
      <c r="G200" s="815"/>
      <c r="H200" s="815"/>
      <c r="I200" s="85" t="s">
        <v>291</v>
      </c>
      <c r="J200" s="79"/>
      <c r="K200" s="420">
        <v>2</v>
      </c>
      <c r="L200" s="420">
        <v>5</v>
      </c>
      <c r="M200" s="420">
        <v>10</v>
      </c>
      <c r="N200" s="420">
        <v>10</v>
      </c>
      <c r="O200" s="420">
        <v>10</v>
      </c>
      <c r="P200" s="420">
        <v>10</v>
      </c>
      <c r="Q200" s="420">
        <v>10</v>
      </c>
      <c r="R200" s="420">
        <v>10</v>
      </c>
      <c r="S200" s="420">
        <v>10</v>
      </c>
      <c r="T200" s="420">
        <v>10</v>
      </c>
      <c r="U200" s="420">
        <v>10</v>
      </c>
      <c r="V200" s="420">
        <v>10</v>
      </c>
      <c r="W200" s="411"/>
      <c r="X200" s="420">
        <f>T200</f>
        <v>10</v>
      </c>
      <c r="Y200" s="420">
        <v>0</v>
      </c>
      <c r="Z200" s="420">
        <v>0</v>
      </c>
    </row>
    <row r="201" spans="1:45" ht="15.5">
      <c r="A201" s="141"/>
      <c r="B201" s="814" t="s">
        <v>1452</v>
      </c>
      <c r="C201" s="814"/>
      <c r="D201" s="814"/>
      <c r="E201" s="84" t="s">
        <v>293</v>
      </c>
      <c r="F201" s="815" t="s">
        <v>290</v>
      </c>
      <c r="G201" s="815"/>
      <c r="H201" s="815"/>
      <c r="I201" s="85" t="s">
        <v>294</v>
      </c>
      <c r="J201" s="79"/>
      <c r="K201" s="420">
        <f>'SI1 | Mitigation '!$E$144</f>
        <v>64500</v>
      </c>
      <c r="L201" s="420">
        <f>'SI1 | Mitigation '!$E$144</f>
        <v>64500</v>
      </c>
      <c r="M201" s="420">
        <f>'SI1 | Mitigation '!$E$144</f>
        <v>64500</v>
      </c>
      <c r="N201" s="420">
        <f>'SI1 | Mitigation '!$E$144</f>
        <v>64500</v>
      </c>
      <c r="O201" s="420">
        <f>'SI1 | Mitigation '!$E$144</f>
        <v>64500</v>
      </c>
      <c r="P201" s="420">
        <f>'SI1 | Mitigation '!$E$144</f>
        <v>64500</v>
      </c>
      <c r="Q201" s="420">
        <f>'SI1 | Mitigation '!$E$144</f>
        <v>64500</v>
      </c>
      <c r="R201" s="420">
        <f>'SI1 | Mitigation '!$E$144</f>
        <v>64500</v>
      </c>
      <c r="S201" s="420">
        <f>'SI1 | Mitigation '!$E$144</f>
        <v>64500</v>
      </c>
      <c r="T201" s="420">
        <f>'SI1 | Mitigation '!$E$144</f>
        <v>64500</v>
      </c>
      <c r="U201" s="420">
        <f>'SI1 | Mitigation '!$E$144</f>
        <v>64500</v>
      </c>
      <c r="V201" s="420">
        <f>'SI1 | Mitigation '!$E$144</f>
        <v>64500</v>
      </c>
      <c r="W201" s="411"/>
      <c r="X201" s="420">
        <f t="shared" ref="X201:X209" si="5">T201</f>
        <v>64500</v>
      </c>
      <c r="Y201" s="420">
        <v>0</v>
      </c>
      <c r="Z201" s="420">
        <v>0</v>
      </c>
    </row>
    <row r="202" spans="1:45" ht="15.5">
      <c r="A202" s="141"/>
      <c r="B202" s="814" t="s">
        <v>327</v>
      </c>
      <c r="C202" s="814"/>
      <c r="D202" s="814"/>
      <c r="E202" s="84" t="s">
        <v>296</v>
      </c>
      <c r="F202" s="815" t="s">
        <v>328</v>
      </c>
      <c r="G202" s="815"/>
      <c r="H202" s="815"/>
      <c r="I202" s="85" t="s">
        <v>207</v>
      </c>
      <c r="J202" s="79"/>
      <c r="K202" s="556">
        <f>0.065</f>
        <v>6.5000000000000002E-2</v>
      </c>
      <c r="L202" s="556">
        <f t="shared" ref="L202:V202" si="6">0.065</f>
        <v>6.5000000000000002E-2</v>
      </c>
      <c r="M202" s="556">
        <f t="shared" si="6"/>
        <v>6.5000000000000002E-2</v>
      </c>
      <c r="N202" s="556">
        <f t="shared" si="6"/>
        <v>6.5000000000000002E-2</v>
      </c>
      <c r="O202" s="556">
        <f t="shared" si="6"/>
        <v>6.5000000000000002E-2</v>
      </c>
      <c r="P202" s="556">
        <f t="shared" si="6"/>
        <v>6.5000000000000002E-2</v>
      </c>
      <c r="Q202" s="556">
        <f t="shared" si="6"/>
        <v>6.5000000000000002E-2</v>
      </c>
      <c r="R202" s="556">
        <f t="shared" si="6"/>
        <v>6.5000000000000002E-2</v>
      </c>
      <c r="S202" s="556">
        <f t="shared" si="6"/>
        <v>6.5000000000000002E-2</v>
      </c>
      <c r="T202" s="556">
        <f t="shared" si="6"/>
        <v>6.5000000000000002E-2</v>
      </c>
      <c r="U202" s="556">
        <f t="shared" si="6"/>
        <v>6.5000000000000002E-2</v>
      </c>
      <c r="V202" s="556">
        <f t="shared" si="6"/>
        <v>6.5000000000000002E-2</v>
      </c>
      <c r="W202" s="411"/>
      <c r="X202" s="420">
        <f t="shared" si="5"/>
        <v>6.5000000000000002E-2</v>
      </c>
      <c r="Y202" s="420">
        <v>0</v>
      </c>
      <c r="Z202" s="420">
        <v>0</v>
      </c>
    </row>
    <row r="203" spans="1:45" ht="15.5">
      <c r="A203" s="141"/>
      <c r="B203" s="814" t="s">
        <v>209</v>
      </c>
      <c r="C203" s="814"/>
      <c r="D203" s="814"/>
      <c r="E203" s="84" t="s">
        <v>299</v>
      </c>
      <c r="F203" s="815" t="s">
        <v>329</v>
      </c>
      <c r="G203" s="815"/>
      <c r="H203" s="815"/>
      <c r="I203" s="85" t="s">
        <v>210</v>
      </c>
      <c r="J203" s="79"/>
      <c r="K203" s="556">
        <v>1.296</v>
      </c>
      <c r="L203" s="556">
        <v>1.296</v>
      </c>
      <c r="M203" s="556">
        <v>1.296</v>
      </c>
      <c r="N203" s="556">
        <v>1.296</v>
      </c>
      <c r="O203" s="556">
        <v>1.296</v>
      </c>
      <c r="P203" s="556">
        <v>1.296</v>
      </c>
      <c r="Q203" s="556">
        <v>1.296</v>
      </c>
      <c r="R203" s="556">
        <v>1.296</v>
      </c>
      <c r="S203" s="556">
        <v>1.296</v>
      </c>
      <c r="T203" s="556">
        <v>1.296</v>
      </c>
      <c r="U203" s="556">
        <v>1.296</v>
      </c>
      <c r="V203" s="556">
        <v>1.296</v>
      </c>
      <c r="W203" s="411"/>
      <c r="X203" s="420">
        <f t="shared" si="5"/>
        <v>1.296</v>
      </c>
      <c r="Y203" s="420">
        <v>0</v>
      </c>
      <c r="Z203" s="420">
        <v>0</v>
      </c>
    </row>
    <row r="204" spans="1:45" ht="15.5">
      <c r="A204" s="141"/>
      <c r="B204" s="816" t="s">
        <v>307</v>
      </c>
      <c r="C204" s="816"/>
      <c r="D204" s="816"/>
      <c r="E204" s="84" t="s">
        <v>305</v>
      </c>
      <c r="F204" s="815" t="s">
        <v>1470</v>
      </c>
      <c r="G204" s="815"/>
      <c r="H204" s="815"/>
      <c r="I204" s="85" t="s">
        <v>199</v>
      </c>
      <c r="J204" s="79"/>
      <c r="K204" s="420">
        <f>K203*K202*1000</f>
        <v>84.240000000000009</v>
      </c>
      <c r="L204" s="420">
        <f t="shared" ref="L204:V204" si="7">L203*L202*1000</f>
        <v>84.240000000000009</v>
      </c>
      <c r="M204" s="420">
        <f t="shared" si="7"/>
        <v>84.240000000000009</v>
      </c>
      <c r="N204" s="420">
        <f t="shared" si="7"/>
        <v>84.240000000000009</v>
      </c>
      <c r="O204" s="420">
        <f t="shared" si="7"/>
        <v>84.240000000000009</v>
      </c>
      <c r="P204" s="420">
        <f t="shared" si="7"/>
        <v>84.240000000000009</v>
      </c>
      <c r="Q204" s="420">
        <f t="shared" si="7"/>
        <v>84.240000000000009</v>
      </c>
      <c r="R204" s="420">
        <f t="shared" si="7"/>
        <v>84.240000000000009</v>
      </c>
      <c r="S204" s="420">
        <f t="shared" si="7"/>
        <v>84.240000000000009</v>
      </c>
      <c r="T204" s="420">
        <f t="shared" si="7"/>
        <v>84.240000000000009</v>
      </c>
      <c r="U204" s="420">
        <f t="shared" si="7"/>
        <v>84.240000000000009</v>
      </c>
      <c r="V204" s="420">
        <f t="shared" si="7"/>
        <v>84.240000000000009</v>
      </c>
      <c r="W204" s="411"/>
      <c r="X204" s="420">
        <f t="shared" si="5"/>
        <v>84.240000000000009</v>
      </c>
      <c r="Y204" s="420">
        <v>0</v>
      </c>
      <c r="Z204" s="420">
        <v>0</v>
      </c>
    </row>
    <row r="205" spans="1:45" ht="15.5">
      <c r="A205" s="141"/>
      <c r="B205" s="814"/>
      <c r="C205" s="814"/>
      <c r="D205" s="814"/>
      <c r="E205" s="84" t="s">
        <v>308</v>
      </c>
      <c r="F205" s="815"/>
      <c r="G205" s="815"/>
      <c r="H205" s="815"/>
      <c r="I205" s="85"/>
      <c r="J205" s="79"/>
      <c r="K205" s="420">
        <v>0</v>
      </c>
      <c r="L205" s="420">
        <v>0</v>
      </c>
      <c r="M205" s="420">
        <v>0</v>
      </c>
      <c r="N205" s="420">
        <v>0</v>
      </c>
      <c r="O205" s="420">
        <v>0</v>
      </c>
      <c r="P205" s="420">
        <v>0</v>
      </c>
      <c r="Q205" s="420">
        <v>0</v>
      </c>
      <c r="R205" s="420">
        <v>0</v>
      </c>
      <c r="S205" s="420">
        <v>0</v>
      </c>
      <c r="T205" s="420">
        <v>0</v>
      </c>
      <c r="U205" s="420">
        <v>0</v>
      </c>
      <c r="V205" s="420">
        <v>0</v>
      </c>
      <c r="W205" s="411"/>
      <c r="X205" s="420">
        <f t="shared" si="5"/>
        <v>0</v>
      </c>
      <c r="Y205" s="420">
        <v>0</v>
      </c>
      <c r="Z205" s="420">
        <v>0</v>
      </c>
    </row>
    <row r="206" spans="1:45" ht="15.5">
      <c r="A206" s="141"/>
      <c r="B206" s="814"/>
      <c r="C206" s="814"/>
      <c r="D206" s="814"/>
      <c r="E206" s="84" t="s">
        <v>330</v>
      </c>
      <c r="F206" s="815"/>
      <c r="G206" s="815"/>
      <c r="H206" s="815"/>
      <c r="I206" s="85"/>
      <c r="J206" s="79"/>
      <c r="K206" s="420">
        <v>0</v>
      </c>
      <c r="L206" s="420">
        <v>0</v>
      </c>
      <c r="M206" s="420">
        <v>0</v>
      </c>
      <c r="N206" s="420">
        <v>0</v>
      </c>
      <c r="O206" s="420">
        <v>0</v>
      </c>
      <c r="P206" s="420">
        <v>0</v>
      </c>
      <c r="Q206" s="420">
        <v>0</v>
      </c>
      <c r="R206" s="420">
        <v>0</v>
      </c>
      <c r="S206" s="420">
        <v>0</v>
      </c>
      <c r="T206" s="420">
        <v>0</v>
      </c>
      <c r="U206" s="420">
        <v>0</v>
      </c>
      <c r="V206" s="420">
        <v>0</v>
      </c>
      <c r="W206" s="411"/>
      <c r="X206" s="420">
        <f t="shared" si="5"/>
        <v>0</v>
      </c>
      <c r="Y206" s="420">
        <v>0</v>
      </c>
      <c r="Z206" s="420">
        <v>0</v>
      </c>
    </row>
    <row r="207" spans="1:45" ht="15.5">
      <c r="A207" s="141"/>
      <c r="B207" s="814"/>
      <c r="C207" s="814"/>
      <c r="D207" s="814"/>
      <c r="E207" s="84" t="s">
        <v>310</v>
      </c>
      <c r="F207" s="815"/>
      <c r="G207" s="815"/>
      <c r="H207" s="815"/>
      <c r="I207" s="85"/>
      <c r="J207" s="79"/>
      <c r="K207" s="420">
        <v>0</v>
      </c>
      <c r="L207" s="420">
        <v>0</v>
      </c>
      <c r="M207" s="420">
        <v>0</v>
      </c>
      <c r="N207" s="420">
        <v>0</v>
      </c>
      <c r="O207" s="420">
        <v>0</v>
      </c>
      <c r="P207" s="420">
        <v>0</v>
      </c>
      <c r="Q207" s="420">
        <v>0</v>
      </c>
      <c r="R207" s="420">
        <v>0</v>
      </c>
      <c r="S207" s="420">
        <v>0</v>
      </c>
      <c r="T207" s="420">
        <v>0</v>
      </c>
      <c r="U207" s="420">
        <v>0</v>
      </c>
      <c r="V207" s="420">
        <v>0</v>
      </c>
      <c r="W207" s="411"/>
      <c r="X207" s="420">
        <f t="shared" si="5"/>
        <v>0</v>
      </c>
      <c r="Y207" s="420">
        <v>0</v>
      </c>
      <c r="Z207" s="420">
        <v>0</v>
      </c>
    </row>
    <row r="208" spans="1:45" ht="15.5">
      <c r="A208" s="141"/>
      <c r="B208" s="814"/>
      <c r="C208" s="814"/>
      <c r="D208" s="814"/>
      <c r="E208" s="86" t="s">
        <v>311</v>
      </c>
      <c r="F208" s="815"/>
      <c r="G208" s="815"/>
      <c r="H208" s="815"/>
      <c r="I208" s="85"/>
      <c r="J208" s="79"/>
      <c r="K208" s="420">
        <v>0</v>
      </c>
      <c r="L208" s="420">
        <v>0</v>
      </c>
      <c r="M208" s="420">
        <v>0</v>
      </c>
      <c r="N208" s="420">
        <v>0</v>
      </c>
      <c r="O208" s="420">
        <v>0</v>
      </c>
      <c r="P208" s="420">
        <v>0</v>
      </c>
      <c r="Q208" s="420">
        <v>0</v>
      </c>
      <c r="R208" s="420">
        <v>0</v>
      </c>
      <c r="S208" s="420">
        <v>0</v>
      </c>
      <c r="T208" s="420">
        <v>0</v>
      </c>
      <c r="U208" s="420">
        <v>0</v>
      </c>
      <c r="V208" s="420">
        <v>0</v>
      </c>
      <c r="W208" s="411"/>
      <c r="X208" s="420">
        <f t="shared" si="5"/>
        <v>0</v>
      </c>
      <c r="Y208" s="420">
        <v>0</v>
      </c>
      <c r="Z208" s="420">
        <v>0</v>
      </c>
    </row>
    <row r="209" spans="1:45" ht="16" thickBot="1">
      <c r="A209" s="141"/>
      <c r="B209" s="814"/>
      <c r="C209" s="814"/>
      <c r="D209" s="814"/>
      <c r="E209" s="84" t="s">
        <v>312</v>
      </c>
      <c r="F209" s="815"/>
      <c r="G209" s="815"/>
      <c r="H209" s="815"/>
      <c r="I209" s="85"/>
      <c r="J209" s="79"/>
      <c r="K209" s="554">
        <v>0</v>
      </c>
      <c r="L209" s="554">
        <v>0</v>
      </c>
      <c r="M209" s="554">
        <v>0</v>
      </c>
      <c r="N209" s="554">
        <v>0</v>
      </c>
      <c r="O209" s="554">
        <v>0</v>
      </c>
      <c r="P209" s="554">
        <v>0</v>
      </c>
      <c r="Q209" s="554">
        <v>0</v>
      </c>
      <c r="R209" s="554">
        <v>0</v>
      </c>
      <c r="S209" s="554">
        <v>0</v>
      </c>
      <c r="T209" s="554">
        <v>0</v>
      </c>
      <c r="U209" s="554">
        <v>0</v>
      </c>
      <c r="V209" s="554">
        <v>0</v>
      </c>
      <c r="W209" s="411"/>
      <c r="X209" s="420">
        <f t="shared" si="5"/>
        <v>0</v>
      </c>
      <c r="Y209" s="420">
        <v>0</v>
      </c>
      <c r="Z209" s="420">
        <v>0</v>
      </c>
    </row>
    <row r="210" spans="1:45" s="1" customFormat="1" ht="15.65" customHeight="1" thickTop="1">
      <c r="A210" s="141"/>
      <c r="B210" s="817" t="s">
        <v>331</v>
      </c>
      <c r="C210" s="818"/>
      <c r="D210" s="818"/>
      <c r="E210" s="818"/>
      <c r="F210" s="818"/>
      <c r="G210" s="818"/>
      <c r="H210" s="819"/>
      <c r="I210" s="87" t="s">
        <v>81</v>
      </c>
      <c r="J210" s="163"/>
      <c r="K210" s="421">
        <f>K200*K201*K204/1000000</f>
        <v>10.866960000000002</v>
      </c>
      <c r="L210" s="421">
        <f t="shared" ref="L210:V210" si="8">L200*L201*L204/1000000</f>
        <v>27.167400000000004</v>
      </c>
      <c r="M210" s="421">
        <f t="shared" si="8"/>
        <v>54.334800000000008</v>
      </c>
      <c r="N210" s="421">
        <f t="shared" si="8"/>
        <v>54.334800000000008</v>
      </c>
      <c r="O210" s="421">
        <f t="shared" si="8"/>
        <v>54.334800000000008</v>
      </c>
      <c r="P210" s="421">
        <f t="shared" si="8"/>
        <v>54.334800000000008</v>
      </c>
      <c r="Q210" s="421">
        <f t="shared" si="8"/>
        <v>54.334800000000008</v>
      </c>
      <c r="R210" s="421">
        <f t="shared" si="8"/>
        <v>54.334800000000008</v>
      </c>
      <c r="S210" s="421">
        <f t="shared" si="8"/>
        <v>54.334800000000008</v>
      </c>
      <c r="T210" s="421">
        <f t="shared" si="8"/>
        <v>54.334800000000008</v>
      </c>
      <c r="U210" s="421">
        <f t="shared" si="8"/>
        <v>54.334800000000008</v>
      </c>
      <c r="V210" s="421">
        <f t="shared" si="8"/>
        <v>54.334800000000008</v>
      </c>
      <c r="W210" s="422"/>
      <c r="X210" s="423"/>
      <c r="Y210" s="423"/>
      <c r="Z210" s="423"/>
      <c r="AA210" s="80"/>
      <c r="AB210" s="77"/>
      <c r="AC210" s="77"/>
      <c r="AD210" s="77"/>
      <c r="AE210" s="77"/>
      <c r="AF210" s="77"/>
      <c r="AG210" s="77"/>
      <c r="AH210" s="77"/>
      <c r="AI210" s="77"/>
      <c r="AJ210" s="77"/>
      <c r="AK210" s="77"/>
      <c r="AL210" s="77"/>
      <c r="AM210" s="77"/>
      <c r="AN210" s="77"/>
      <c r="AO210" s="77"/>
      <c r="AP210" s="77"/>
      <c r="AQ210" s="77"/>
      <c r="AR210" s="77"/>
      <c r="AS210" s="77"/>
    </row>
    <row r="211" spans="1:45" s="1" customFormat="1" ht="15.75" customHeight="1">
      <c r="A211" s="141"/>
      <c r="B211" s="817" t="s">
        <v>332</v>
      </c>
      <c r="C211" s="818"/>
      <c r="D211" s="818"/>
      <c r="E211" s="818"/>
      <c r="F211" s="818"/>
      <c r="G211" s="818"/>
      <c r="H211" s="819"/>
      <c r="I211" s="87" t="s">
        <v>81</v>
      </c>
      <c r="J211" s="163"/>
      <c r="K211" s="414">
        <f>$K$210</f>
        <v>10.866960000000002</v>
      </c>
      <c r="L211" s="414">
        <f>$K$211+$L$210</f>
        <v>38.034360000000007</v>
      </c>
      <c r="M211" s="414">
        <f>$L$211+$M$210</f>
        <v>92.369160000000022</v>
      </c>
      <c r="N211" s="414">
        <f>$M$211+$N$210</f>
        <v>146.70396000000002</v>
      </c>
      <c r="O211" s="414">
        <f>$N$211+$O$210</f>
        <v>201.03876000000002</v>
      </c>
      <c r="P211" s="414">
        <f>$O$211+$P$210</f>
        <v>255.37356000000003</v>
      </c>
      <c r="Q211" s="414">
        <f>$P$211+$Q$210</f>
        <v>309.70836000000003</v>
      </c>
      <c r="R211" s="414">
        <f>$Q$211+$R$210</f>
        <v>364.04316000000006</v>
      </c>
      <c r="S211" s="414">
        <f>$R$211+$S$210</f>
        <v>418.37796000000009</v>
      </c>
      <c r="T211" s="414">
        <f>$S$211+$T$210</f>
        <v>472.71276000000012</v>
      </c>
      <c r="U211" s="414">
        <f>$T$211+$U$210</f>
        <v>527.04756000000009</v>
      </c>
      <c r="V211" s="414">
        <f>$U$211+$V$210</f>
        <v>581.38236000000006</v>
      </c>
      <c r="W211" s="415"/>
      <c r="X211" s="420">
        <f>T211</f>
        <v>472.71276000000012</v>
      </c>
      <c r="Y211" s="420">
        <f>X211+'Auxillary calculation'!V8</f>
        <v>869.35680000000025</v>
      </c>
      <c r="Z211" s="420">
        <f>Y211</f>
        <v>869.35680000000025</v>
      </c>
      <c r="AA211" s="80"/>
      <c r="AB211" s="77"/>
      <c r="AC211" s="77"/>
      <c r="AD211" s="77"/>
      <c r="AE211" s="77"/>
      <c r="AF211" s="77"/>
      <c r="AG211" s="77"/>
      <c r="AH211" s="77"/>
      <c r="AI211" s="77"/>
      <c r="AJ211" s="77"/>
      <c r="AK211" s="77"/>
      <c r="AL211" s="77"/>
      <c r="AM211" s="77"/>
      <c r="AN211" s="77"/>
      <c r="AO211" s="77"/>
      <c r="AP211" s="77"/>
      <c r="AQ211" s="77"/>
      <c r="AR211" s="77"/>
      <c r="AS211" s="77"/>
    </row>
    <row r="212" spans="1:45" s="1" customFormat="1" ht="15" customHeight="1">
      <c r="A212" s="394"/>
      <c r="B212" s="6"/>
      <c r="C212" s="6"/>
      <c r="D212" s="6"/>
      <c r="E212" s="6"/>
      <c r="F212" s="6"/>
      <c r="G212" s="6"/>
      <c r="H212" s="6"/>
      <c r="I212" s="50"/>
      <c r="J212" s="50"/>
      <c r="K212" s="50"/>
      <c r="L212" s="50"/>
      <c r="M212" s="50"/>
      <c r="N212" s="50"/>
      <c r="O212" s="50"/>
      <c r="P212" s="50"/>
      <c r="Q212" s="50"/>
      <c r="R212" s="77"/>
      <c r="S212" s="77"/>
      <c r="T212" s="77"/>
      <c r="U212" s="77"/>
      <c r="V212" s="77"/>
      <c r="W212" s="77"/>
      <c r="X212" s="148" t="s">
        <v>315</v>
      </c>
      <c r="Y212" s="77"/>
      <c r="Z212" s="77"/>
      <c r="AA212" s="12"/>
      <c r="AB212" s="12"/>
      <c r="AC212" s="77"/>
      <c r="AD212" s="77"/>
      <c r="AE212" s="77"/>
      <c r="AF212" s="77"/>
      <c r="AG212" s="77"/>
      <c r="AH212" s="77"/>
      <c r="AI212" s="77"/>
      <c r="AJ212" s="77"/>
      <c r="AK212" s="77"/>
      <c r="AL212" s="77"/>
      <c r="AM212" s="77"/>
      <c r="AN212" s="77"/>
      <c r="AO212" s="77"/>
      <c r="AP212" s="77"/>
      <c r="AQ212" s="77"/>
      <c r="AR212" s="77"/>
      <c r="AS212" s="77"/>
    </row>
    <row r="213" spans="1:45" ht="14.15" customHeight="1">
      <c r="A213" s="22"/>
      <c r="B213" s="53"/>
      <c r="C213" s="53"/>
      <c r="D213" s="53"/>
      <c r="E213" s="53"/>
      <c r="F213" s="53"/>
      <c r="G213" s="53"/>
      <c r="H213" s="53"/>
      <c r="I213" s="53"/>
      <c r="J213" s="53"/>
      <c r="K213" s="53"/>
      <c r="L213" s="53"/>
      <c r="M213" s="53"/>
      <c r="N213" s="53"/>
      <c r="O213" s="53"/>
      <c r="P213" s="53"/>
      <c r="Q213" s="53"/>
      <c r="R213" s="22"/>
      <c r="S213" s="22"/>
      <c r="T213" s="22"/>
      <c r="U213" s="22"/>
      <c r="V213" s="22"/>
      <c r="W213" s="22"/>
      <c r="X213" s="22"/>
      <c r="Y213" s="22"/>
    </row>
    <row r="214" spans="1:45" ht="14.15" customHeight="1">
      <c r="A214" s="22"/>
      <c r="B214" s="856" t="s">
        <v>333</v>
      </c>
      <c r="C214" s="857"/>
      <c r="D214" s="857"/>
      <c r="E214" s="857"/>
      <c r="F214" s="857"/>
      <c r="G214" s="857"/>
      <c r="H214" s="857"/>
      <c r="I214" s="857"/>
      <c r="J214" s="857"/>
      <c r="K214" s="857"/>
      <c r="L214" s="857"/>
      <c r="M214" s="857"/>
      <c r="N214" s="857"/>
      <c r="O214" s="857"/>
      <c r="P214" s="857"/>
      <c r="Q214" s="857"/>
      <c r="R214" s="857"/>
      <c r="S214" s="857"/>
      <c r="T214" s="857"/>
      <c r="U214" s="857"/>
      <c r="V214" s="857"/>
      <c r="W214" s="857"/>
      <c r="X214" s="857"/>
      <c r="Y214" s="857"/>
      <c r="Z214" s="857"/>
    </row>
    <row r="215" spans="1:45" s="1" customFormat="1">
      <c r="A215" s="394"/>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80"/>
      <c r="AB215" s="80"/>
      <c r="AC215" s="77"/>
      <c r="AD215" s="77"/>
      <c r="AE215" s="77"/>
      <c r="AF215" s="77"/>
      <c r="AG215" s="77"/>
      <c r="AH215" s="77"/>
      <c r="AI215" s="77"/>
      <c r="AJ215" s="77"/>
      <c r="AK215" s="77"/>
      <c r="AL215" s="77"/>
      <c r="AM215" s="77"/>
      <c r="AN215" s="77"/>
      <c r="AO215" s="77"/>
      <c r="AP215" s="77"/>
      <c r="AQ215" s="77"/>
      <c r="AR215" s="77"/>
      <c r="AS215" s="77"/>
    </row>
    <row r="216" spans="1:45" s="1" customFormat="1">
      <c r="A216" s="394"/>
      <c r="B216" s="212" t="s">
        <v>334</v>
      </c>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c r="AA216" s="80"/>
      <c r="AB216" s="80"/>
      <c r="AC216" s="77"/>
      <c r="AD216" s="77"/>
      <c r="AE216" s="77"/>
      <c r="AF216" s="77"/>
      <c r="AG216" s="77"/>
      <c r="AH216" s="77"/>
      <c r="AI216" s="77"/>
      <c r="AJ216" s="77"/>
      <c r="AK216" s="77"/>
      <c r="AL216" s="77"/>
      <c r="AM216" s="77"/>
      <c r="AN216" s="77"/>
      <c r="AO216" s="77"/>
      <c r="AP216" s="77"/>
      <c r="AQ216" s="70"/>
      <c r="AR216" s="70"/>
      <c r="AS216" s="70"/>
    </row>
    <row r="217" spans="1:45" s="1" customFormat="1" ht="14.25" customHeight="1">
      <c r="A217" s="22"/>
      <c r="B217" s="11"/>
      <c r="C217" s="11"/>
      <c r="D217" s="11"/>
      <c r="E217" s="11"/>
      <c r="F217" s="11"/>
      <c r="G217" s="11"/>
      <c r="H217" s="11"/>
      <c r="I217" s="11"/>
      <c r="J217" s="11"/>
      <c r="K217" s="81">
        <f>Calc!$J$6</f>
        <v>2021</v>
      </c>
      <c r="L217" s="81">
        <f>Calc!$J$7</f>
        <v>2022</v>
      </c>
      <c r="M217" s="81">
        <f>Calc!$J$8</f>
        <v>2023</v>
      </c>
      <c r="N217" s="81">
        <f>Calc!$J$9</f>
        <v>2024</v>
      </c>
      <c r="O217" s="81">
        <f>Calc!$J$10</f>
        <v>2025</v>
      </c>
      <c r="P217" s="81" t="str">
        <f>Calc!$J$11</f>
        <v/>
      </c>
      <c r="Q217" s="81" t="str">
        <f>Calc!$J$12</f>
        <v/>
      </c>
      <c r="R217" s="81" t="str">
        <f>Calc!$J$13</f>
        <v/>
      </c>
      <c r="S217" s="81" t="str">
        <f>Calc!$J$14</f>
        <v/>
      </c>
      <c r="T217" s="81" t="str">
        <f>Calc!$J$15</f>
        <v/>
      </c>
      <c r="U217" s="81" t="str">
        <f>Calc!$J$16</f>
        <v/>
      </c>
      <c r="V217" s="81" t="str">
        <f>Calc!$J$17</f>
        <v/>
      </c>
      <c r="W217" s="11"/>
      <c r="X217" s="835" t="s">
        <v>282</v>
      </c>
      <c r="Y217" s="836"/>
      <c r="Z217" s="837"/>
      <c r="AA217" s="70"/>
      <c r="AB217" s="80"/>
      <c r="AC217" s="77"/>
      <c r="AD217" s="77"/>
      <c r="AE217" s="77"/>
      <c r="AF217" s="77"/>
      <c r="AG217" s="77"/>
      <c r="AH217" s="77"/>
      <c r="AI217" s="77"/>
      <c r="AJ217" s="77"/>
      <c r="AK217" s="77"/>
      <c r="AL217" s="77"/>
      <c r="AM217" s="77"/>
      <c r="AN217" s="77"/>
      <c r="AO217" s="77"/>
      <c r="AP217" s="77"/>
      <c r="AQ217" s="77"/>
      <c r="AR217" s="77"/>
      <c r="AS217" s="77"/>
    </row>
    <row r="218" spans="1:45" s="1" customFormat="1" ht="24.75" customHeight="1">
      <c r="A218" s="141"/>
      <c r="B218" s="821" t="s">
        <v>283</v>
      </c>
      <c r="C218" s="821"/>
      <c r="D218" s="821"/>
      <c r="E218" s="82" t="s">
        <v>284</v>
      </c>
      <c r="F218" s="821" t="s">
        <v>285</v>
      </c>
      <c r="G218" s="821"/>
      <c r="H218" s="821"/>
      <c r="I218" s="83" t="s">
        <v>73</v>
      </c>
      <c r="J218" s="11"/>
      <c r="K218" s="71" t="s">
        <v>232</v>
      </c>
      <c r="L218" s="71" t="s">
        <v>233</v>
      </c>
      <c r="M218" s="71" t="s">
        <v>234</v>
      </c>
      <c r="N218" s="71" t="s">
        <v>235</v>
      </c>
      <c r="O218" s="71" t="s">
        <v>236</v>
      </c>
      <c r="P218" s="71" t="s">
        <v>237</v>
      </c>
      <c r="Q218" s="71" t="s">
        <v>238</v>
      </c>
      <c r="R218" s="71" t="s">
        <v>239</v>
      </c>
      <c r="S218" s="71" t="s">
        <v>240</v>
      </c>
      <c r="T218" s="71" t="s">
        <v>241</v>
      </c>
      <c r="U218" s="71" t="s">
        <v>242</v>
      </c>
      <c r="V218" s="71" t="s">
        <v>243</v>
      </c>
      <c r="W218" s="11"/>
      <c r="X218" s="14">
        <v>2030</v>
      </c>
      <c r="Y218" s="14">
        <v>2040</v>
      </c>
      <c r="Z218" s="14">
        <v>2050</v>
      </c>
      <c r="AA218" s="80"/>
      <c r="AB218" s="77"/>
      <c r="AC218" s="77"/>
      <c r="AD218" s="77"/>
      <c r="AE218" s="77"/>
      <c r="AF218" s="77"/>
      <c r="AG218" s="77"/>
      <c r="AH218" s="77"/>
      <c r="AI218" s="77"/>
      <c r="AJ218" s="77"/>
      <c r="AK218" s="77"/>
      <c r="AL218" s="77"/>
      <c r="AM218" s="77"/>
      <c r="AN218" s="77"/>
      <c r="AO218" s="77"/>
      <c r="AP218" s="77"/>
      <c r="AQ218" s="77"/>
      <c r="AR218" s="77"/>
      <c r="AS218" s="77"/>
    </row>
    <row r="219" spans="1:45" ht="15.5">
      <c r="A219" s="141"/>
      <c r="B219" s="816" t="s">
        <v>325</v>
      </c>
      <c r="C219" s="816"/>
      <c r="D219" s="816"/>
      <c r="E219" s="84" t="s">
        <v>287</v>
      </c>
      <c r="F219" s="815"/>
      <c r="G219" s="815"/>
      <c r="H219" s="815"/>
      <c r="I219" s="85"/>
      <c r="J219" s="79"/>
      <c r="K219" s="410"/>
      <c r="L219" s="410"/>
      <c r="M219" s="410"/>
      <c r="N219" s="410"/>
      <c r="O219" s="410"/>
      <c r="P219" s="410"/>
      <c r="Q219" s="410"/>
      <c r="R219" s="410"/>
      <c r="S219" s="410"/>
      <c r="T219" s="410"/>
      <c r="U219" s="410"/>
      <c r="V219" s="410"/>
      <c r="W219" s="411"/>
      <c r="X219" s="410"/>
      <c r="Y219" s="410"/>
      <c r="Z219" s="410"/>
    </row>
    <row r="220" spans="1:45" ht="15.5">
      <c r="A220" s="141"/>
      <c r="B220" s="814" t="s">
        <v>326</v>
      </c>
      <c r="C220" s="814"/>
      <c r="D220" s="814"/>
      <c r="E220" s="84" t="s">
        <v>289</v>
      </c>
      <c r="F220" s="815" t="s">
        <v>290</v>
      </c>
      <c r="G220" s="815"/>
      <c r="H220" s="815"/>
      <c r="I220" s="85" t="s">
        <v>291</v>
      </c>
      <c r="J220" s="79"/>
      <c r="K220" s="420">
        <v>1</v>
      </c>
      <c r="L220" s="420">
        <v>5</v>
      </c>
      <c r="M220" s="420">
        <v>0</v>
      </c>
      <c r="N220" s="420">
        <v>0</v>
      </c>
      <c r="O220" s="420">
        <v>0</v>
      </c>
      <c r="P220" s="420">
        <v>0</v>
      </c>
      <c r="Q220" s="420">
        <v>0</v>
      </c>
      <c r="R220" s="420">
        <v>0</v>
      </c>
      <c r="S220" s="420">
        <v>0</v>
      </c>
      <c r="T220" s="420">
        <v>0</v>
      </c>
      <c r="U220" s="420">
        <v>0</v>
      </c>
      <c r="V220" s="420">
        <v>0</v>
      </c>
      <c r="W220" s="411"/>
      <c r="X220" s="410">
        <v>0</v>
      </c>
      <c r="Y220" s="410">
        <v>0</v>
      </c>
      <c r="Z220" s="410">
        <v>0</v>
      </c>
    </row>
    <row r="221" spans="1:45" ht="15.5">
      <c r="A221" s="141"/>
      <c r="B221" s="814" t="s">
        <v>1452</v>
      </c>
      <c r="C221" s="814"/>
      <c r="D221" s="814"/>
      <c r="E221" s="84" t="s">
        <v>293</v>
      </c>
      <c r="F221" s="815" t="s">
        <v>290</v>
      </c>
      <c r="G221" s="815"/>
      <c r="H221" s="815"/>
      <c r="I221" s="85" t="s">
        <v>294</v>
      </c>
      <c r="J221" s="79"/>
      <c r="K221" s="420">
        <v>65000</v>
      </c>
      <c r="L221" s="420">
        <v>70000</v>
      </c>
      <c r="M221" s="420">
        <v>0</v>
      </c>
      <c r="N221" s="420">
        <v>0</v>
      </c>
      <c r="O221" s="420">
        <v>0</v>
      </c>
      <c r="P221" s="420">
        <v>0</v>
      </c>
      <c r="Q221" s="420">
        <v>0</v>
      </c>
      <c r="R221" s="420">
        <v>0</v>
      </c>
      <c r="S221" s="420">
        <v>0</v>
      </c>
      <c r="T221" s="420">
        <v>0</v>
      </c>
      <c r="U221" s="420">
        <v>0</v>
      </c>
      <c r="V221" s="420">
        <v>0</v>
      </c>
      <c r="W221" s="411"/>
      <c r="X221" s="410">
        <v>0</v>
      </c>
      <c r="Y221" s="410">
        <v>0</v>
      </c>
      <c r="Z221" s="410">
        <v>0</v>
      </c>
    </row>
    <row r="222" spans="1:45" ht="15.5">
      <c r="A222" s="141"/>
      <c r="B222" s="814" t="s">
        <v>327</v>
      </c>
      <c r="C222" s="814"/>
      <c r="D222" s="814"/>
      <c r="E222" s="84" t="s">
        <v>296</v>
      </c>
      <c r="F222" s="815" t="s">
        <v>328</v>
      </c>
      <c r="G222" s="815"/>
      <c r="H222" s="815"/>
      <c r="I222" s="85" t="s">
        <v>207</v>
      </c>
      <c r="J222" s="79"/>
      <c r="K222" s="556">
        <f>0.065</f>
        <v>6.5000000000000002E-2</v>
      </c>
      <c r="L222" s="556">
        <f>0.071</f>
        <v>7.0999999999999994E-2</v>
      </c>
      <c r="M222" s="420">
        <v>0</v>
      </c>
      <c r="N222" s="420">
        <v>0</v>
      </c>
      <c r="O222" s="420">
        <v>0</v>
      </c>
      <c r="P222" s="420">
        <v>0</v>
      </c>
      <c r="Q222" s="420">
        <v>0</v>
      </c>
      <c r="R222" s="420">
        <v>0</v>
      </c>
      <c r="S222" s="420">
        <v>0</v>
      </c>
      <c r="T222" s="420">
        <v>0</v>
      </c>
      <c r="U222" s="420">
        <v>0</v>
      </c>
      <c r="V222" s="420">
        <v>0</v>
      </c>
      <c r="W222" s="411"/>
      <c r="X222" s="410">
        <v>0</v>
      </c>
      <c r="Y222" s="410">
        <v>0</v>
      </c>
      <c r="Z222" s="410">
        <v>0</v>
      </c>
    </row>
    <row r="223" spans="1:45" ht="15.5">
      <c r="A223" s="141"/>
      <c r="B223" s="814" t="s">
        <v>209</v>
      </c>
      <c r="C223" s="814"/>
      <c r="D223" s="814"/>
      <c r="E223" s="84" t="s">
        <v>299</v>
      </c>
      <c r="F223" s="815" t="s">
        <v>329</v>
      </c>
      <c r="G223" s="815"/>
      <c r="H223" s="815"/>
      <c r="I223" s="85" t="s">
        <v>210</v>
      </c>
      <c r="J223" s="79"/>
      <c r="K223" s="556">
        <v>1.29</v>
      </c>
      <c r="L223" s="556">
        <v>1.29</v>
      </c>
      <c r="M223" s="420">
        <v>0</v>
      </c>
      <c r="N223" s="420">
        <v>0</v>
      </c>
      <c r="O223" s="420">
        <v>0</v>
      </c>
      <c r="P223" s="420">
        <v>0</v>
      </c>
      <c r="Q223" s="420">
        <v>0</v>
      </c>
      <c r="R223" s="420">
        <v>0</v>
      </c>
      <c r="S223" s="420">
        <v>0</v>
      </c>
      <c r="T223" s="420">
        <v>0</v>
      </c>
      <c r="U223" s="420">
        <v>0</v>
      </c>
      <c r="V223" s="420">
        <v>0</v>
      </c>
      <c r="W223" s="411"/>
      <c r="X223" s="410">
        <v>0</v>
      </c>
      <c r="Y223" s="410">
        <v>0</v>
      </c>
      <c r="Z223" s="410">
        <v>0</v>
      </c>
    </row>
    <row r="224" spans="1:45" ht="15.5">
      <c r="A224" s="141"/>
      <c r="B224" s="816" t="s">
        <v>307</v>
      </c>
      <c r="C224" s="816"/>
      <c r="D224" s="816"/>
      <c r="E224" s="84" t="s">
        <v>305</v>
      </c>
      <c r="F224" s="815" t="s">
        <v>1470</v>
      </c>
      <c r="G224" s="815"/>
      <c r="H224" s="815"/>
      <c r="I224" s="85" t="s">
        <v>199</v>
      </c>
      <c r="J224" s="79"/>
      <c r="K224" s="420">
        <f>K223*K222*1000</f>
        <v>83.850000000000009</v>
      </c>
      <c r="L224" s="420">
        <f t="shared" ref="L224" si="9">L223*L222*1000</f>
        <v>91.589999999999989</v>
      </c>
      <c r="M224" s="420">
        <v>0</v>
      </c>
      <c r="N224" s="420">
        <v>0</v>
      </c>
      <c r="O224" s="420">
        <v>0</v>
      </c>
      <c r="P224" s="420">
        <v>0</v>
      </c>
      <c r="Q224" s="420">
        <v>0</v>
      </c>
      <c r="R224" s="420">
        <v>0</v>
      </c>
      <c r="S224" s="420">
        <v>0</v>
      </c>
      <c r="T224" s="420">
        <v>0</v>
      </c>
      <c r="U224" s="420">
        <v>0</v>
      </c>
      <c r="V224" s="420">
        <v>0</v>
      </c>
      <c r="W224" s="411"/>
      <c r="X224" s="410">
        <v>0</v>
      </c>
      <c r="Y224" s="410">
        <v>0</v>
      </c>
      <c r="Z224" s="410">
        <v>0</v>
      </c>
    </row>
    <row r="225" spans="1:45" ht="15.5">
      <c r="A225" s="141"/>
      <c r="B225" s="814"/>
      <c r="C225" s="814"/>
      <c r="D225" s="814"/>
      <c r="E225" s="84" t="s">
        <v>308</v>
      </c>
      <c r="F225" s="815"/>
      <c r="G225" s="815"/>
      <c r="H225" s="815"/>
      <c r="I225" s="85"/>
      <c r="J225" s="79"/>
      <c r="K225" s="420">
        <v>0</v>
      </c>
      <c r="L225" s="420">
        <v>0</v>
      </c>
      <c r="M225" s="420">
        <v>0</v>
      </c>
      <c r="N225" s="420">
        <v>0</v>
      </c>
      <c r="O225" s="420">
        <v>0</v>
      </c>
      <c r="P225" s="420">
        <v>0</v>
      </c>
      <c r="Q225" s="420">
        <v>0</v>
      </c>
      <c r="R225" s="420">
        <v>0</v>
      </c>
      <c r="S225" s="420">
        <v>0</v>
      </c>
      <c r="T225" s="420">
        <v>0</v>
      </c>
      <c r="U225" s="420">
        <v>0</v>
      </c>
      <c r="V225" s="420">
        <v>0</v>
      </c>
      <c r="W225" s="411"/>
      <c r="X225" s="410">
        <v>0</v>
      </c>
      <c r="Y225" s="410">
        <v>0</v>
      </c>
      <c r="Z225" s="410">
        <v>0</v>
      </c>
    </row>
    <row r="226" spans="1:45" ht="15.5">
      <c r="A226" s="141"/>
      <c r="B226" s="814"/>
      <c r="C226" s="814"/>
      <c r="D226" s="814"/>
      <c r="E226" s="84" t="s">
        <v>330</v>
      </c>
      <c r="F226" s="815"/>
      <c r="G226" s="815"/>
      <c r="H226" s="815"/>
      <c r="I226" s="85"/>
      <c r="J226" s="79"/>
      <c r="K226" s="420">
        <v>0</v>
      </c>
      <c r="L226" s="420">
        <v>0</v>
      </c>
      <c r="M226" s="420">
        <v>0</v>
      </c>
      <c r="N226" s="420">
        <v>0</v>
      </c>
      <c r="O226" s="420">
        <v>0</v>
      </c>
      <c r="P226" s="420">
        <v>0</v>
      </c>
      <c r="Q226" s="420">
        <v>0</v>
      </c>
      <c r="R226" s="420">
        <v>0</v>
      </c>
      <c r="S226" s="420">
        <v>0</v>
      </c>
      <c r="T226" s="420">
        <v>0</v>
      </c>
      <c r="U226" s="420">
        <v>0</v>
      </c>
      <c r="V226" s="420">
        <v>0</v>
      </c>
      <c r="W226" s="411"/>
      <c r="X226" s="410">
        <v>0</v>
      </c>
      <c r="Y226" s="410">
        <v>0</v>
      </c>
      <c r="Z226" s="410">
        <v>0</v>
      </c>
    </row>
    <row r="227" spans="1:45" ht="15.5">
      <c r="A227" s="141"/>
      <c r="B227" s="814"/>
      <c r="C227" s="814"/>
      <c r="D227" s="814"/>
      <c r="E227" s="84" t="s">
        <v>310</v>
      </c>
      <c r="F227" s="815"/>
      <c r="G227" s="815"/>
      <c r="H227" s="815"/>
      <c r="I227" s="85"/>
      <c r="J227" s="79"/>
      <c r="K227" s="420">
        <v>0</v>
      </c>
      <c r="L227" s="420">
        <v>0</v>
      </c>
      <c r="M227" s="420">
        <v>0</v>
      </c>
      <c r="N227" s="420">
        <v>0</v>
      </c>
      <c r="O227" s="420">
        <v>0</v>
      </c>
      <c r="P227" s="420">
        <v>0</v>
      </c>
      <c r="Q227" s="420">
        <v>0</v>
      </c>
      <c r="R227" s="420">
        <v>0</v>
      </c>
      <c r="S227" s="420">
        <v>0</v>
      </c>
      <c r="T227" s="420">
        <v>0</v>
      </c>
      <c r="U227" s="420">
        <v>0</v>
      </c>
      <c r="V227" s="420">
        <v>0</v>
      </c>
      <c r="W227" s="411"/>
      <c r="X227" s="410">
        <v>0</v>
      </c>
      <c r="Y227" s="410">
        <v>0</v>
      </c>
      <c r="Z227" s="410">
        <v>0</v>
      </c>
    </row>
    <row r="228" spans="1:45" ht="15.5">
      <c r="A228" s="141"/>
      <c r="B228" s="814"/>
      <c r="C228" s="814"/>
      <c r="D228" s="814"/>
      <c r="E228" s="86" t="s">
        <v>311</v>
      </c>
      <c r="F228" s="815"/>
      <c r="G228" s="815"/>
      <c r="H228" s="815"/>
      <c r="I228" s="85"/>
      <c r="J228" s="79"/>
      <c r="K228" s="420">
        <v>0</v>
      </c>
      <c r="L228" s="420">
        <v>0</v>
      </c>
      <c r="M228" s="420">
        <v>0</v>
      </c>
      <c r="N228" s="420">
        <v>0</v>
      </c>
      <c r="O228" s="420">
        <v>0</v>
      </c>
      <c r="P228" s="420">
        <v>0</v>
      </c>
      <c r="Q228" s="420">
        <v>0</v>
      </c>
      <c r="R228" s="420">
        <v>0</v>
      </c>
      <c r="S228" s="420">
        <v>0</v>
      </c>
      <c r="T228" s="420">
        <v>0</v>
      </c>
      <c r="U228" s="420">
        <v>0</v>
      </c>
      <c r="V228" s="420">
        <v>0</v>
      </c>
      <c r="W228" s="411"/>
      <c r="X228" s="410">
        <v>0</v>
      </c>
      <c r="Y228" s="410">
        <v>0</v>
      </c>
      <c r="Z228" s="410">
        <v>0</v>
      </c>
    </row>
    <row r="229" spans="1:45" ht="16" thickBot="1">
      <c r="A229" s="141"/>
      <c r="B229" s="814"/>
      <c r="C229" s="814"/>
      <c r="D229" s="814"/>
      <c r="E229" s="84" t="s">
        <v>312</v>
      </c>
      <c r="F229" s="815"/>
      <c r="G229" s="815"/>
      <c r="H229" s="815"/>
      <c r="I229" s="85"/>
      <c r="J229" s="79"/>
      <c r="K229" s="554">
        <v>0</v>
      </c>
      <c r="L229" s="554">
        <v>0</v>
      </c>
      <c r="M229" s="554">
        <v>0</v>
      </c>
      <c r="N229" s="554">
        <v>0</v>
      </c>
      <c r="O229" s="554">
        <v>0</v>
      </c>
      <c r="P229" s="554">
        <v>0</v>
      </c>
      <c r="Q229" s="554">
        <v>0</v>
      </c>
      <c r="R229" s="554">
        <v>0</v>
      </c>
      <c r="S229" s="554">
        <v>0</v>
      </c>
      <c r="T229" s="554">
        <v>0</v>
      </c>
      <c r="U229" s="554">
        <v>0</v>
      </c>
      <c r="V229" s="554">
        <v>0</v>
      </c>
      <c r="W229" s="411"/>
      <c r="X229" s="410">
        <v>0</v>
      </c>
      <c r="Y229" s="410">
        <v>0</v>
      </c>
      <c r="Z229" s="410">
        <v>0</v>
      </c>
    </row>
    <row r="230" spans="1:45" s="1" customFormat="1" ht="15.65" customHeight="1" thickTop="1">
      <c r="A230" s="141"/>
      <c r="B230" s="817" t="s">
        <v>331</v>
      </c>
      <c r="C230" s="818"/>
      <c r="D230" s="818"/>
      <c r="E230" s="818"/>
      <c r="F230" s="818"/>
      <c r="G230" s="818"/>
      <c r="H230" s="819"/>
      <c r="I230" s="87" t="s">
        <v>81</v>
      </c>
      <c r="J230" s="163"/>
      <c r="K230" s="421">
        <f>K220*K221*K224/1000000</f>
        <v>5.4502500000000014</v>
      </c>
      <c r="L230" s="421">
        <f>L220*L221*L224/1000000</f>
        <v>32.0565</v>
      </c>
      <c r="M230" s="421">
        <v>0</v>
      </c>
      <c r="N230" s="421">
        <v>0</v>
      </c>
      <c r="O230" s="421">
        <v>0</v>
      </c>
      <c r="P230" s="421">
        <v>0</v>
      </c>
      <c r="Q230" s="421">
        <v>0</v>
      </c>
      <c r="R230" s="421">
        <v>0</v>
      </c>
      <c r="S230" s="421">
        <v>0</v>
      </c>
      <c r="T230" s="421">
        <v>0</v>
      </c>
      <c r="U230" s="421">
        <v>0</v>
      </c>
      <c r="V230" s="421">
        <v>0</v>
      </c>
      <c r="W230" s="422"/>
      <c r="X230" s="423"/>
      <c r="Y230" s="423"/>
      <c r="Z230" s="423"/>
      <c r="AA230" s="80"/>
      <c r="AB230" s="77"/>
      <c r="AC230" s="77"/>
      <c r="AD230" s="77"/>
      <c r="AE230" s="77"/>
      <c r="AF230" s="77"/>
      <c r="AG230" s="77"/>
      <c r="AH230" s="77"/>
      <c r="AI230" s="77"/>
      <c r="AJ230" s="77"/>
      <c r="AK230" s="77"/>
      <c r="AL230" s="77"/>
      <c r="AM230" s="77"/>
      <c r="AN230" s="77"/>
      <c r="AO230" s="77"/>
      <c r="AP230" s="77"/>
      <c r="AQ230" s="77"/>
      <c r="AR230" s="77"/>
      <c r="AS230" s="77"/>
    </row>
    <row r="231" spans="1:45" s="1" customFormat="1" ht="15.75" customHeight="1">
      <c r="A231" s="141"/>
      <c r="B231" s="817" t="s">
        <v>335</v>
      </c>
      <c r="C231" s="818"/>
      <c r="D231" s="818"/>
      <c r="E231" s="818"/>
      <c r="F231" s="818"/>
      <c r="G231" s="818"/>
      <c r="H231" s="819"/>
      <c r="I231" s="87" t="s">
        <v>81</v>
      </c>
      <c r="J231" s="163"/>
      <c r="K231" s="414">
        <f>$K$230</f>
        <v>5.4502500000000014</v>
      </c>
      <c r="L231" s="414">
        <f>$K$231+$L$230</f>
        <v>37.506750000000004</v>
      </c>
      <c r="M231" s="414">
        <f>$L$231+$M$230</f>
        <v>37.506750000000004</v>
      </c>
      <c r="N231" s="414">
        <f>$M$231+$N$230</f>
        <v>37.506750000000004</v>
      </c>
      <c r="O231" s="414">
        <f>$N$231+$O$230</f>
        <v>37.506750000000004</v>
      </c>
      <c r="P231" s="414">
        <f>$O$231+$P$230</f>
        <v>37.506750000000004</v>
      </c>
      <c r="Q231" s="414">
        <f>$P$231+$Q$230</f>
        <v>37.506750000000004</v>
      </c>
      <c r="R231" s="414">
        <f>$Q$231+$R$230</f>
        <v>37.506750000000004</v>
      </c>
      <c r="S231" s="414">
        <f>$R$231+$S$230</f>
        <v>37.506750000000004</v>
      </c>
      <c r="T231" s="414">
        <f>$S$231+$T$230</f>
        <v>37.506750000000004</v>
      </c>
      <c r="U231" s="414">
        <f>$T$231+$U$230</f>
        <v>37.506750000000004</v>
      </c>
      <c r="V231" s="414">
        <f>$U$231+$V$230</f>
        <v>37.506750000000004</v>
      </c>
      <c r="W231" s="415"/>
      <c r="X231" s="420">
        <f>T231</f>
        <v>37.506750000000004</v>
      </c>
      <c r="Y231" s="420">
        <f>X231</f>
        <v>37.506750000000004</v>
      </c>
      <c r="Z231" s="420">
        <f>X231</f>
        <v>37.506750000000004</v>
      </c>
      <c r="AA231" s="80"/>
      <c r="AB231" s="77"/>
      <c r="AC231" s="77"/>
      <c r="AD231" s="77"/>
      <c r="AE231" s="77"/>
      <c r="AF231" s="77"/>
      <c r="AG231" s="77"/>
      <c r="AH231" s="77"/>
      <c r="AI231" s="77"/>
      <c r="AJ231" s="77"/>
      <c r="AK231" s="77"/>
      <c r="AL231" s="77"/>
      <c r="AM231" s="77"/>
      <c r="AN231" s="77"/>
      <c r="AO231" s="77"/>
      <c r="AP231" s="77"/>
      <c r="AQ231" s="77"/>
      <c r="AR231" s="77"/>
      <c r="AS231" s="77"/>
    </row>
    <row r="232" spans="1:45" ht="14.15" customHeight="1">
      <c r="B232" s="6"/>
      <c r="C232" s="6"/>
      <c r="D232" s="6"/>
      <c r="E232" s="6"/>
      <c r="F232" s="6"/>
      <c r="G232" s="6"/>
      <c r="H232" s="6"/>
      <c r="I232" s="50"/>
      <c r="J232" s="50"/>
      <c r="K232" s="50"/>
      <c r="L232" s="50"/>
      <c r="M232" s="50"/>
      <c r="N232" s="50"/>
      <c r="O232" s="50"/>
      <c r="P232" s="50"/>
      <c r="Q232" s="50"/>
      <c r="X232" s="148" t="s">
        <v>315</v>
      </c>
    </row>
    <row r="233" spans="1:45" ht="15.5">
      <c r="A233" s="141"/>
      <c r="B233" s="6"/>
      <c r="C233" s="6"/>
      <c r="D233" s="6"/>
      <c r="E233" s="6"/>
      <c r="F233" s="6"/>
      <c r="G233" s="6"/>
      <c r="H233" s="6"/>
      <c r="I233" s="6"/>
      <c r="J233" s="6"/>
      <c r="K233" s="6"/>
      <c r="L233" s="6"/>
      <c r="M233" s="6"/>
      <c r="N233" s="6"/>
      <c r="O233" s="6"/>
      <c r="P233" s="6"/>
      <c r="Q233" s="6"/>
      <c r="R233" s="163"/>
      <c r="S233" s="163"/>
      <c r="T233" s="163"/>
      <c r="U233" s="163"/>
      <c r="V233" s="163"/>
      <c r="W233" s="163"/>
      <c r="X233" s="163"/>
      <c r="Y233" s="163"/>
      <c r="Z233" s="80"/>
      <c r="AA233" s="80"/>
      <c r="AB233" s="80"/>
    </row>
    <row r="234" spans="1:45" ht="15.5">
      <c r="A234" s="24"/>
      <c r="B234" s="839" t="s">
        <v>336</v>
      </c>
      <c r="C234" s="840"/>
      <c r="D234" s="840"/>
      <c r="E234" s="840"/>
      <c r="F234" s="840"/>
      <c r="G234" s="840"/>
      <c r="H234" s="840"/>
      <c r="I234" s="840"/>
      <c r="J234" s="840"/>
      <c r="K234" s="840"/>
      <c r="L234" s="840"/>
      <c r="M234" s="840"/>
      <c r="N234" s="840"/>
      <c r="O234" s="840"/>
      <c r="P234" s="840"/>
      <c r="Q234" s="840"/>
      <c r="R234" s="840"/>
      <c r="S234" s="840"/>
      <c r="T234" s="840"/>
      <c r="U234" s="840"/>
      <c r="V234" s="840"/>
      <c r="W234" s="840"/>
      <c r="X234" s="840"/>
      <c r="Y234" s="840"/>
      <c r="Z234" s="840"/>
      <c r="AA234" s="840"/>
      <c r="AB234" s="840"/>
    </row>
    <row r="235" spans="1:45" ht="15.5">
      <c r="A235" s="141"/>
      <c r="B235" s="6"/>
      <c r="C235" s="6"/>
      <c r="D235" s="6"/>
      <c r="E235" s="6"/>
      <c r="F235" s="6"/>
      <c r="G235" s="6"/>
      <c r="H235" s="6"/>
      <c r="I235" s="6"/>
      <c r="J235" s="6"/>
      <c r="K235" s="6"/>
      <c r="L235" s="6"/>
      <c r="M235" s="6"/>
      <c r="N235" s="6"/>
      <c r="O235" s="6"/>
      <c r="P235" s="6"/>
      <c r="Q235" s="6"/>
      <c r="R235" s="163"/>
      <c r="S235" s="163"/>
      <c r="T235" s="163"/>
      <c r="U235" s="163"/>
      <c r="V235" s="163"/>
      <c r="W235" s="163"/>
      <c r="X235" s="163"/>
      <c r="Y235" s="163"/>
      <c r="Z235" s="80"/>
      <c r="AA235" s="80"/>
      <c r="AB235" s="80"/>
    </row>
    <row r="236" spans="1:45" s="77" customFormat="1" ht="15" customHeight="1">
      <c r="A236" s="396"/>
      <c r="B236" s="824" t="s">
        <v>337</v>
      </c>
      <c r="C236" s="824"/>
      <c r="D236" s="824"/>
      <c r="E236" s="824"/>
      <c r="F236" s="824"/>
      <c r="G236" s="824"/>
      <c r="H236" s="824"/>
      <c r="I236" s="824"/>
      <c r="J236" s="824"/>
      <c r="K236" s="824"/>
      <c r="L236" s="824"/>
      <c r="M236" s="824"/>
      <c r="N236" s="824"/>
      <c r="O236" s="824"/>
      <c r="P236" s="824"/>
      <c r="Q236" s="79"/>
      <c r="R236" s="79"/>
      <c r="S236" s="79"/>
      <c r="T236" s="79"/>
      <c r="U236" s="79"/>
      <c r="V236" s="79"/>
      <c r="W236" s="79"/>
      <c r="X236" s="79"/>
    </row>
    <row r="237" spans="1:45" s="77" customFormat="1" ht="15.5">
      <c r="A237" s="396"/>
      <c r="B237" s="824"/>
      <c r="C237" s="824"/>
      <c r="D237" s="824"/>
      <c r="E237" s="824"/>
      <c r="F237" s="824"/>
      <c r="G237" s="824"/>
      <c r="H237" s="824"/>
      <c r="I237" s="824"/>
      <c r="J237" s="824"/>
      <c r="K237" s="824"/>
      <c r="L237" s="824"/>
      <c r="M237" s="824"/>
      <c r="N237" s="824"/>
      <c r="O237" s="824"/>
      <c r="P237" s="824"/>
      <c r="Q237" s="79"/>
      <c r="R237" s="79"/>
      <c r="S237" s="79"/>
      <c r="T237" s="79"/>
      <c r="U237" s="79"/>
      <c r="V237" s="79"/>
      <c r="W237" s="79"/>
      <c r="X237" s="79"/>
    </row>
    <row r="238" spans="1:45" s="77" customFormat="1" ht="15.5">
      <c r="A238" s="396"/>
      <c r="B238" s="824"/>
      <c r="C238" s="824"/>
      <c r="D238" s="824"/>
      <c r="E238" s="824"/>
      <c r="F238" s="824"/>
      <c r="G238" s="824"/>
      <c r="H238" s="824"/>
      <c r="I238" s="824"/>
      <c r="J238" s="824"/>
      <c r="K238" s="824"/>
      <c r="L238" s="824"/>
      <c r="M238" s="824"/>
      <c r="N238" s="824"/>
      <c r="O238" s="824"/>
      <c r="P238" s="824"/>
      <c r="Q238" s="79"/>
      <c r="R238" s="79"/>
      <c r="S238" s="79"/>
      <c r="T238" s="79"/>
      <c r="U238" s="79"/>
      <c r="V238" s="79"/>
      <c r="W238" s="79"/>
      <c r="X238" s="79"/>
    </row>
    <row r="239" spans="1:45" s="77" customFormat="1" ht="15.5">
      <c r="A239" s="396"/>
      <c r="B239" s="824"/>
      <c r="C239" s="824"/>
      <c r="D239" s="824"/>
      <c r="E239" s="824"/>
      <c r="F239" s="824"/>
      <c r="G239" s="824"/>
      <c r="H239" s="824"/>
      <c r="I239" s="824"/>
      <c r="J239" s="824"/>
      <c r="K239" s="824"/>
      <c r="L239" s="824"/>
      <c r="M239" s="824"/>
      <c r="N239" s="824"/>
      <c r="O239" s="824"/>
      <c r="P239" s="824"/>
      <c r="Q239" s="79"/>
      <c r="R239" s="79"/>
      <c r="S239" s="79"/>
      <c r="T239" s="79"/>
      <c r="U239" s="79"/>
      <c r="V239" s="79"/>
      <c r="W239" s="79"/>
      <c r="X239" s="79"/>
    </row>
    <row r="240" spans="1:45" s="77" customFormat="1" ht="15.5">
      <c r="A240" s="396"/>
      <c r="B240" s="824"/>
      <c r="C240" s="824"/>
      <c r="D240" s="824"/>
      <c r="E240" s="824"/>
      <c r="F240" s="824"/>
      <c r="G240" s="824"/>
      <c r="H240" s="824"/>
      <c r="I240" s="824"/>
      <c r="J240" s="824"/>
      <c r="K240" s="824"/>
      <c r="L240" s="824"/>
      <c r="M240" s="824"/>
      <c r="N240" s="824"/>
      <c r="O240" s="824"/>
      <c r="P240" s="824"/>
      <c r="Q240" s="79"/>
      <c r="R240" s="79"/>
      <c r="S240" s="79"/>
      <c r="T240" s="79"/>
      <c r="U240" s="79"/>
      <c r="V240" s="79"/>
      <c r="W240" s="79"/>
      <c r="X240" s="79"/>
    </row>
    <row r="241" spans="1:28" s="77" customFormat="1" ht="15.5">
      <c r="A241" s="396"/>
      <c r="B241" s="824"/>
      <c r="C241" s="824"/>
      <c r="D241" s="824"/>
      <c r="E241" s="824"/>
      <c r="F241" s="824"/>
      <c r="G241" s="824"/>
      <c r="H241" s="824"/>
      <c r="I241" s="824"/>
      <c r="J241" s="824"/>
      <c r="K241" s="824"/>
      <c r="L241" s="824"/>
      <c r="M241" s="824"/>
      <c r="N241" s="824"/>
      <c r="O241" s="824"/>
      <c r="P241" s="824"/>
      <c r="Q241" s="79"/>
      <c r="R241" s="79"/>
      <c r="S241" s="79"/>
      <c r="T241" s="79"/>
      <c r="U241" s="79"/>
      <c r="V241" s="79"/>
      <c r="W241" s="79"/>
      <c r="X241" s="79"/>
    </row>
    <row r="242" spans="1:28" s="77" customFormat="1" ht="15.5">
      <c r="A242" s="396"/>
      <c r="B242" s="824"/>
      <c r="C242" s="824"/>
      <c r="D242" s="824"/>
      <c r="E242" s="824"/>
      <c r="F242" s="824"/>
      <c r="G242" s="824"/>
      <c r="H242" s="824"/>
      <c r="I242" s="824"/>
      <c r="J242" s="824"/>
      <c r="K242" s="824"/>
      <c r="L242" s="824"/>
      <c r="M242" s="824"/>
      <c r="N242" s="824"/>
      <c r="O242" s="824"/>
      <c r="P242" s="824"/>
      <c r="Q242" s="79"/>
      <c r="R242" s="79"/>
      <c r="S242" s="79"/>
      <c r="T242" s="79"/>
      <c r="U242" s="79"/>
      <c r="V242" s="79"/>
      <c r="W242" s="79"/>
      <c r="X242" s="79"/>
    </row>
    <row r="243" spans="1:28" s="77" customFormat="1" ht="28.5" customHeight="1">
      <c r="A243" s="396"/>
      <c r="B243" s="824"/>
      <c r="C243" s="824"/>
      <c r="D243" s="824"/>
      <c r="E243" s="824"/>
      <c r="F243" s="824"/>
      <c r="G243" s="824"/>
      <c r="H243" s="824"/>
      <c r="I243" s="824"/>
      <c r="J243" s="824"/>
      <c r="K243" s="824"/>
      <c r="L243" s="824"/>
      <c r="M243" s="824"/>
      <c r="N243" s="824"/>
      <c r="O243" s="824"/>
      <c r="P243" s="824"/>
      <c r="Q243" s="79"/>
      <c r="R243" s="79"/>
      <c r="S243" s="79"/>
      <c r="T243" s="79"/>
      <c r="U243" s="79"/>
      <c r="V243" s="79"/>
      <c r="W243" s="79"/>
      <c r="X243" s="79"/>
    </row>
    <row r="244" spans="1:28" s="77" customFormat="1" ht="15.5">
      <c r="A244" s="396"/>
      <c r="B244" s="165" t="s">
        <v>338</v>
      </c>
      <c r="C244" s="163"/>
      <c r="D244" s="163"/>
      <c r="E244" s="163"/>
      <c r="F244" s="163"/>
      <c r="G244" s="163"/>
      <c r="H244" s="163"/>
      <c r="I244" s="163"/>
      <c r="J244" s="163"/>
      <c r="K244" s="163"/>
      <c r="L244" s="163"/>
      <c r="M244" s="163"/>
      <c r="N244" s="163"/>
      <c r="O244" s="163"/>
      <c r="P244" s="163"/>
      <c r="Q244" s="79"/>
      <c r="R244" s="79"/>
      <c r="S244" s="79"/>
      <c r="T244" s="79"/>
      <c r="U244" s="79"/>
      <c r="V244" s="79"/>
      <c r="W244" s="79"/>
      <c r="X244" s="79"/>
    </row>
    <row r="245" spans="1:28" s="77" customFormat="1" ht="15" customHeight="1">
      <c r="A245" s="396"/>
      <c r="B245" s="11"/>
      <c r="C245" s="11"/>
      <c r="D245" s="11"/>
      <c r="E245" s="11"/>
      <c r="F245" s="11"/>
      <c r="G245" s="11"/>
      <c r="H245" s="11"/>
      <c r="I245" s="11"/>
      <c r="J245" s="11"/>
      <c r="K245" s="11"/>
      <c r="L245" s="11"/>
      <c r="M245" s="11"/>
      <c r="N245" s="11"/>
      <c r="O245" s="11"/>
      <c r="P245" s="11"/>
      <c r="Q245" s="22"/>
      <c r="R245" s="22"/>
      <c r="S245" s="22"/>
      <c r="T245" s="22"/>
      <c r="U245" s="22"/>
      <c r="V245" s="22"/>
      <c r="W245" s="79"/>
      <c r="X245" s="79"/>
    </row>
    <row r="246" spans="1:28" s="77" customFormat="1" ht="15" customHeight="1">
      <c r="A246" s="396"/>
      <c r="B246" s="825" t="s">
        <v>339</v>
      </c>
      <c r="C246" s="826"/>
      <c r="D246" s="826"/>
      <c r="E246" s="826"/>
      <c r="F246" s="826"/>
      <c r="G246" s="826"/>
      <c r="H246" s="826"/>
      <c r="I246" s="826"/>
      <c r="J246" s="826"/>
      <c r="K246" s="826"/>
      <c r="L246" s="826"/>
      <c r="M246" s="826"/>
      <c r="N246" s="826"/>
      <c r="O246" s="826"/>
      <c r="P246" s="827"/>
      <c r="Q246" s="22"/>
      <c r="R246" s="22"/>
      <c r="S246" s="22"/>
      <c r="T246" s="22"/>
      <c r="U246" s="22"/>
      <c r="V246" s="22"/>
      <c r="W246" s="79"/>
      <c r="X246" s="79"/>
    </row>
    <row r="247" spans="1:28" s="77" customFormat="1" ht="15" customHeight="1">
      <c r="A247" s="396"/>
      <c r="B247" s="828"/>
      <c r="C247" s="829"/>
      <c r="D247" s="829"/>
      <c r="E247" s="829"/>
      <c r="F247" s="829"/>
      <c r="G247" s="829"/>
      <c r="H247" s="829"/>
      <c r="I247" s="829"/>
      <c r="J247" s="829"/>
      <c r="K247" s="829"/>
      <c r="L247" s="829"/>
      <c r="M247" s="829"/>
      <c r="N247" s="829"/>
      <c r="O247" s="829"/>
      <c r="P247" s="830"/>
      <c r="Q247" s="22"/>
      <c r="R247" s="22"/>
      <c r="S247" s="22"/>
      <c r="T247" s="22"/>
      <c r="U247" s="22"/>
      <c r="V247" s="22"/>
      <c r="W247" s="79"/>
      <c r="X247" s="79"/>
    </row>
    <row r="248" spans="1:28" s="77" customFormat="1" ht="15" customHeight="1">
      <c r="A248" s="396"/>
      <c r="B248" s="828"/>
      <c r="C248" s="829"/>
      <c r="D248" s="829"/>
      <c r="E248" s="829"/>
      <c r="F248" s="829"/>
      <c r="G248" s="829"/>
      <c r="H248" s="829"/>
      <c r="I248" s="829"/>
      <c r="J248" s="829"/>
      <c r="K248" s="829"/>
      <c r="L248" s="829"/>
      <c r="M248" s="829"/>
      <c r="N248" s="829"/>
      <c r="O248" s="829"/>
      <c r="P248" s="830"/>
      <c r="Q248" s="22"/>
      <c r="R248" s="22"/>
      <c r="S248" s="22"/>
      <c r="T248" s="22"/>
      <c r="U248" s="22"/>
      <c r="V248" s="22"/>
      <c r="W248" s="79"/>
      <c r="X248" s="79"/>
    </row>
    <row r="249" spans="1:28" s="77" customFormat="1" ht="15" customHeight="1">
      <c r="A249" s="396"/>
      <c r="B249" s="828"/>
      <c r="C249" s="829"/>
      <c r="D249" s="829"/>
      <c r="E249" s="829"/>
      <c r="F249" s="829"/>
      <c r="G249" s="829"/>
      <c r="H249" s="829"/>
      <c r="I249" s="829"/>
      <c r="J249" s="829"/>
      <c r="K249" s="829"/>
      <c r="L249" s="829"/>
      <c r="M249" s="829"/>
      <c r="N249" s="829"/>
      <c r="O249" s="829"/>
      <c r="P249" s="830"/>
      <c r="Q249" s="22"/>
      <c r="R249" s="22"/>
      <c r="S249" s="22"/>
      <c r="T249" s="22"/>
      <c r="U249" s="22"/>
      <c r="V249" s="22"/>
      <c r="W249" s="79"/>
      <c r="X249" s="79"/>
    </row>
    <row r="250" spans="1:28" s="77" customFormat="1" ht="15" customHeight="1">
      <c r="A250" s="396"/>
      <c r="B250" s="828"/>
      <c r="C250" s="829"/>
      <c r="D250" s="829"/>
      <c r="E250" s="829"/>
      <c r="F250" s="829"/>
      <c r="G250" s="829"/>
      <c r="H250" s="829"/>
      <c r="I250" s="829"/>
      <c r="J250" s="829"/>
      <c r="K250" s="829"/>
      <c r="L250" s="829"/>
      <c r="M250" s="829"/>
      <c r="N250" s="829"/>
      <c r="O250" s="829"/>
      <c r="P250" s="830"/>
      <c r="Q250" s="22"/>
      <c r="R250" s="22"/>
      <c r="S250" s="22"/>
      <c r="T250" s="22"/>
      <c r="U250" s="22"/>
      <c r="V250" s="22"/>
      <c r="W250" s="79"/>
      <c r="X250" s="79"/>
    </row>
    <row r="251" spans="1:28" s="77" customFormat="1" ht="15" customHeight="1">
      <c r="A251" s="396"/>
      <c r="B251" s="831"/>
      <c r="C251" s="832"/>
      <c r="D251" s="832"/>
      <c r="E251" s="832"/>
      <c r="F251" s="832"/>
      <c r="G251" s="832"/>
      <c r="H251" s="832"/>
      <c r="I251" s="832"/>
      <c r="J251" s="832"/>
      <c r="K251" s="832"/>
      <c r="L251" s="832"/>
      <c r="M251" s="832"/>
      <c r="N251" s="832"/>
      <c r="O251" s="832"/>
      <c r="P251" s="833"/>
      <c r="Q251" s="22"/>
      <c r="R251" s="22"/>
      <c r="S251" s="22"/>
      <c r="T251" s="22"/>
      <c r="U251" s="22"/>
      <c r="V251" s="22"/>
      <c r="W251" s="79"/>
      <c r="X251" s="79"/>
    </row>
    <row r="252" spans="1:28" s="77" customFormat="1" ht="15" customHeight="1">
      <c r="A252" s="396"/>
      <c r="B252" s="11"/>
      <c r="C252" s="11"/>
      <c r="D252" s="11"/>
      <c r="E252" s="11"/>
      <c r="F252" s="11"/>
      <c r="G252" s="11"/>
      <c r="H252" s="11"/>
      <c r="I252" s="11"/>
      <c r="J252" s="11"/>
      <c r="K252" s="11"/>
      <c r="L252" s="11"/>
      <c r="M252" s="11"/>
      <c r="N252" s="11"/>
      <c r="O252" s="11"/>
      <c r="P252" s="11"/>
      <c r="Q252" s="22"/>
      <c r="R252" s="22"/>
      <c r="S252" s="22"/>
      <c r="T252" s="22"/>
      <c r="U252" s="22"/>
      <c r="V252" s="22"/>
      <c r="W252" s="79"/>
      <c r="X252" s="79"/>
    </row>
    <row r="253" spans="1:28" s="77" customFormat="1">
      <c r="A253" s="396"/>
      <c r="B253" s="838" t="s">
        <v>340</v>
      </c>
      <c r="C253" s="838"/>
      <c r="D253" s="838"/>
      <c r="E253" s="838"/>
      <c r="F253" s="838"/>
      <c r="G253" s="838"/>
      <c r="H253" s="838"/>
      <c r="I253" s="838"/>
      <c r="J253" s="838"/>
      <c r="K253" s="838"/>
      <c r="L253" s="838"/>
      <c r="M253" s="838"/>
      <c r="N253" s="838"/>
      <c r="O253" s="838"/>
      <c r="P253" s="838"/>
      <c r="Q253" s="838"/>
      <c r="R253" s="838"/>
      <c r="S253" s="838"/>
      <c r="T253" s="838"/>
      <c r="U253" s="838"/>
      <c r="V253" s="838"/>
      <c r="W253" s="838"/>
      <c r="X253" s="838"/>
      <c r="Y253" s="838"/>
      <c r="Z253" s="838"/>
      <c r="AA253" s="838"/>
      <c r="AB253" s="80"/>
    </row>
    <row r="254" spans="1:28" s="77" customFormat="1" ht="14.15" customHeight="1">
      <c r="A254" s="22"/>
      <c r="B254" s="824" t="s">
        <v>341</v>
      </c>
      <c r="C254" s="824"/>
      <c r="D254" s="824"/>
      <c r="E254" s="824"/>
      <c r="F254" s="824"/>
      <c r="G254" s="824"/>
      <c r="H254" s="824"/>
      <c r="I254" s="824"/>
      <c r="J254" s="824"/>
      <c r="K254" s="824"/>
      <c r="L254" s="824"/>
      <c r="M254" s="824"/>
      <c r="N254" s="824"/>
      <c r="O254" s="824"/>
      <c r="P254" s="824"/>
      <c r="Q254" s="824"/>
      <c r="R254" s="22"/>
      <c r="S254" s="22"/>
      <c r="T254" s="22"/>
      <c r="U254" s="22"/>
      <c r="V254" s="22"/>
      <c r="W254" s="22"/>
      <c r="X254" s="22"/>
      <c r="Y254" s="22"/>
    </row>
    <row r="255" spans="1:28" s="77" customFormat="1" ht="14.15" customHeight="1">
      <c r="A255" s="22"/>
      <c r="B255" s="824"/>
      <c r="C255" s="824"/>
      <c r="D255" s="824"/>
      <c r="E255" s="824"/>
      <c r="F255" s="824"/>
      <c r="G255" s="824"/>
      <c r="H255" s="824"/>
      <c r="I255" s="824"/>
      <c r="J255" s="824"/>
      <c r="K255" s="824"/>
      <c r="L255" s="824"/>
      <c r="M255" s="824"/>
      <c r="N255" s="824"/>
      <c r="O255" s="824"/>
      <c r="P255" s="824"/>
      <c r="Q255" s="824"/>
      <c r="R255" s="22"/>
      <c r="S255" s="22"/>
      <c r="T255" s="22"/>
      <c r="U255" s="22"/>
      <c r="V255" s="22"/>
      <c r="W255" s="22"/>
      <c r="X255" s="22"/>
      <c r="Y255" s="22"/>
    </row>
    <row r="256" spans="1:28" s="77" customFormat="1" ht="14.15" customHeight="1">
      <c r="A256" s="22"/>
      <c r="B256" s="824"/>
      <c r="C256" s="824"/>
      <c r="D256" s="824"/>
      <c r="E256" s="824"/>
      <c r="F256" s="824"/>
      <c r="G256" s="824"/>
      <c r="H256" s="824"/>
      <c r="I256" s="824"/>
      <c r="J256" s="824"/>
      <c r="K256" s="824"/>
      <c r="L256" s="824"/>
      <c r="M256" s="824"/>
      <c r="N256" s="824"/>
      <c r="O256" s="824"/>
      <c r="P256" s="824"/>
      <c r="Q256" s="824"/>
      <c r="R256" s="22"/>
      <c r="S256" s="22"/>
      <c r="T256" s="22"/>
      <c r="U256" s="22"/>
      <c r="V256" s="22"/>
      <c r="W256" s="22"/>
      <c r="X256" s="22"/>
      <c r="Y256" s="22"/>
    </row>
    <row r="257" spans="1:45" s="77" customFormat="1" ht="14.15" customHeight="1">
      <c r="A257" s="22"/>
      <c r="B257" s="824"/>
      <c r="C257" s="824"/>
      <c r="D257" s="824"/>
      <c r="E257" s="824"/>
      <c r="F257" s="824"/>
      <c r="G257" s="824"/>
      <c r="H257" s="824"/>
      <c r="I257" s="824"/>
      <c r="J257" s="824"/>
      <c r="K257" s="824"/>
      <c r="L257" s="824"/>
      <c r="M257" s="824"/>
      <c r="N257" s="824"/>
      <c r="O257" s="824"/>
      <c r="P257" s="824"/>
      <c r="Q257" s="824"/>
      <c r="R257" s="22"/>
      <c r="S257" s="22"/>
      <c r="T257" s="22"/>
      <c r="U257" s="22"/>
      <c r="V257" s="22"/>
      <c r="W257" s="22"/>
      <c r="X257" s="22"/>
      <c r="Y257" s="22"/>
    </row>
    <row r="258" spans="1:45" s="77" customFormat="1" ht="14.15" customHeight="1">
      <c r="A258" s="22"/>
      <c r="B258" s="824"/>
      <c r="C258" s="824"/>
      <c r="D258" s="824"/>
      <c r="E258" s="824"/>
      <c r="F258" s="824"/>
      <c r="G258" s="824"/>
      <c r="H258" s="824"/>
      <c r="I258" s="824"/>
      <c r="J258" s="824"/>
      <c r="K258" s="824"/>
      <c r="L258" s="824"/>
      <c r="M258" s="824"/>
      <c r="N258" s="824"/>
      <c r="O258" s="824"/>
      <c r="P258" s="824"/>
      <c r="Q258" s="824"/>
      <c r="R258" s="22"/>
      <c r="S258" s="22"/>
      <c r="T258" s="22"/>
      <c r="U258" s="22"/>
      <c r="V258" s="22"/>
      <c r="W258" s="22"/>
      <c r="X258" s="22"/>
      <c r="Y258" s="22"/>
    </row>
    <row r="259" spans="1:45" s="77" customFormat="1" ht="14.15" customHeight="1">
      <c r="A259" s="22"/>
      <c r="B259" s="824"/>
      <c r="C259" s="824"/>
      <c r="D259" s="824"/>
      <c r="E259" s="824"/>
      <c r="F259" s="824"/>
      <c r="G259" s="824"/>
      <c r="H259" s="824"/>
      <c r="I259" s="824"/>
      <c r="J259" s="824"/>
      <c r="K259" s="824"/>
      <c r="L259" s="824"/>
      <c r="M259" s="824"/>
      <c r="N259" s="824"/>
      <c r="O259" s="824"/>
      <c r="P259" s="824"/>
      <c r="Q259" s="824"/>
      <c r="R259" s="22"/>
      <c r="S259" s="22"/>
      <c r="T259" s="22"/>
      <c r="U259" s="22"/>
      <c r="V259" s="22"/>
      <c r="W259" s="22"/>
      <c r="X259" s="22"/>
      <c r="Y259" s="22"/>
    </row>
    <row r="260" spans="1:45" s="77" customFormat="1" ht="14.15" customHeight="1">
      <c r="A260" s="22"/>
      <c r="B260" s="824"/>
      <c r="C260" s="824"/>
      <c r="D260" s="824"/>
      <c r="E260" s="824"/>
      <c r="F260" s="824"/>
      <c r="G260" s="824"/>
      <c r="H260" s="824"/>
      <c r="I260" s="824"/>
      <c r="J260" s="824"/>
      <c r="K260" s="824"/>
      <c r="L260" s="824"/>
      <c r="M260" s="824"/>
      <c r="N260" s="824"/>
      <c r="O260" s="824"/>
      <c r="P260" s="824"/>
      <c r="Q260" s="824"/>
      <c r="R260" s="22"/>
      <c r="S260" s="22"/>
      <c r="T260" s="22"/>
      <c r="U260" s="22"/>
      <c r="V260" s="22"/>
      <c r="W260" s="22"/>
      <c r="X260" s="22"/>
      <c r="Y260" s="22"/>
    </row>
    <row r="261" spans="1:45" s="77" customFormat="1" ht="14.15" customHeight="1">
      <c r="A261" s="22"/>
      <c r="B261" s="824"/>
      <c r="C261" s="824"/>
      <c r="D261" s="824"/>
      <c r="E261" s="824"/>
      <c r="F261" s="824"/>
      <c r="G261" s="824"/>
      <c r="H261" s="824"/>
      <c r="I261" s="824"/>
      <c r="J261" s="824"/>
      <c r="K261" s="824"/>
      <c r="L261" s="824"/>
      <c r="M261" s="824"/>
      <c r="N261" s="824"/>
      <c r="O261" s="824"/>
      <c r="P261" s="824"/>
      <c r="Q261" s="824"/>
      <c r="R261" s="22"/>
      <c r="S261" s="22"/>
      <c r="T261" s="22"/>
      <c r="U261" s="22"/>
      <c r="V261" s="22"/>
      <c r="W261" s="22"/>
      <c r="X261" s="22"/>
      <c r="Y261" s="22"/>
    </row>
    <row r="262" spans="1:45" s="77" customFormat="1" ht="14.15" customHeight="1">
      <c r="A262" s="22"/>
      <c r="B262" s="824"/>
      <c r="C262" s="824"/>
      <c r="D262" s="824"/>
      <c r="E262" s="824"/>
      <c r="F262" s="824"/>
      <c r="G262" s="824"/>
      <c r="H262" s="824"/>
      <c r="I262" s="824"/>
      <c r="J262" s="824"/>
      <c r="K262" s="824"/>
      <c r="L262" s="824"/>
      <c r="M262" s="824"/>
      <c r="N262" s="824"/>
      <c r="O262" s="824"/>
      <c r="P262" s="824"/>
      <c r="Q262" s="824"/>
      <c r="R262" s="22"/>
      <c r="S262" s="22"/>
      <c r="T262" s="22"/>
      <c r="U262" s="22"/>
      <c r="V262" s="22"/>
      <c r="W262" s="22"/>
      <c r="X262" s="22"/>
      <c r="Y262" s="22"/>
    </row>
    <row r="263" spans="1:45" s="77" customFormat="1" ht="14.15" customHeight="1">
      <c r="A263" s="22"/>
      <c r="B263" s="824"/>
      <c r="C263" s="824"/>
      <c r="D263" s="824"/>
      <c r="E263" s="824"/>
      <c r="F263" s="824"/>
      <c r="G263" s="824"/>
      <c r="H263" s="824"/>
      <c r="I263" s="824"/>
      <c r="J263" s="824"/>
      <c r="K263" s="824"/>
      <c r="L263" s="824"/>
      <c r="M263" s="824"/>
      <c r="N263" s="824"/>
      <c r="O263" s="824"/>
      <c r="P263" s="824"/>
      <c r="Q263" s="824"/>
      <c r="R263" s="22"/>
      <c r="S263" s="22"/>
      <c r="T263" s="22"/>
      <c r="U263" s="22"/>
      <c r="V263" s="22"/>
      <c r="W263" s="22"/>
      <c r="X263" s="22"/>
      <c r="Y263" s="22"/>
    </row>
    <row r="264" spans="1:45" s="77" customFormat="1" ht="14.15" customHeight="1">
      <c r="A264" s="22"/>
      <c r="B264" s="824"/>
      <c r="C264" s="824"/>
      <c r="D264" s="824"/>
      <c r="E264" s="824"/>
      <c r="F264" s="824"/>
      <c r="G264" s="824"/>
      <c r="H264" s="824"/>
      <c r="I264" s="824"/>
      <c r="J264" s="824"/>
      <c r="K264" s="824"/>
      <c r="L264" s="824"/>
      <c r="M264" s="824"/>
      <c r="N264" s="824"/>
      <c r="O264" s="824"/>
      <c r="P264" s="824"/>
      <c r="Q264" s="824"/>
      <c r="R264" s="22"/>
      <c r="S264" s="22"/>
      <c r="T264" s="22"/>
      <c r="U264" s="22"/>
      <c r="V264" s="22"/>
      <c r="W264" s="22"/>
      <c r="X264" s="22"/>
      <c r="Y264" s="22"/>
    </row>
    <row r="265" spans="1:45" s="77" customFormat="1" ht="14.15" customHeight="1">
      <c r="A265" s="22"/>
      <c r="B265" s="824"/>
      <c r="C265" s="824"/>
      <c r="D265" s="824"/>
      <c r="E265" s="824"/>
      <c r="F265" s="824"/>
      <c r="G265" s="824"/>
      <c r="H265" s="824"/>
      <c r="I265" s="824"/>
      <c r="J265" s="824"/>
      <c r="K265" s="824"/>
      <c r="L265" s="824"/>
      <c r="M265" s="824"/>
      <c r="N265" s="824"/>
      <c r="O265" s="824"/>
      <c r="P265" s="824"/>
      <c r="Q265" s="824"/>
      <c r="R265" s="22"/>
      <c r="S265" s="22"/>
      <c r="T265" s="22"/>
      <c r="U265" s="22"/>
      <c r="V265" s="22"/>
      <c r="W265" s="22"/>
      <c r="X265" s="22"/>
      <c r="Y265" s="22"/>
    </row>
    <row r="266" spans="1:45" s="77" customFormat="1" ht="14.15" customHeight="1">
      <c r="A266" s="22"/>
      <c r="B266" s="53"/>
      <c r="C266" s="53"/>
      <c r="D266" s="53"/>
      <c r="E266" s="53"/>
      <c r="F266" s="53"/>
      <c r="G266" s="53"/>
      <c r="H266" s="53"/>
      <c r="I266" s="53"/>
      <c r="J266" s="53"/>
      <c r="K266" s="53"/>
      <c r="L266" s="53"/>
      <c r="M266" s="53"/>
      <c r="N266" s="53"/>
      <c r="O266" s="53"/>
      <c r="P266" s="53"/>
      <c r="Q266" s="53"/>
      <c r="R266" s="22"/>
      <c r="S266" s="22"/>
      <c r="T266" s="22"/>
      <c r="U266" s="22"/>
      <c r="V266" s="22"/>
      <c r="W266" s="22"/>
      <c r="X266" s="22"/>
      <c r="Y266" s="22"/>
    </row>
    <row r="267" spans="1:45" ht="14.15" customHeight="1">
      <c r="A267" s="22"/>
      <c r="B267" s="834" t="s">
        <v>342</v>
      </c>
      <c r="C267" s="834"/>
      <c r="D267" s="834"/>
      <c r="E267" s="834"/>
      <c r="F267" s="834"/>
      <c r="G267" s="834"/>
      <c r="H267" s="834"/>
      <c r="I267" s="834"/>
      <c r="J267" s="834"/>
      <c r="K267" s="834"/>
      <c r="L267" s="834"/>
      <c r="M267" s="834"/>
      <c r="N267" s="834"/>
      <c r="O267" s="834"/>
      <c r="P267" s="834"/>
      <c r="Q267" s="834"/>
      <c r="R267" s="834"/>
      <c r="S267" s="834"/>
      <c r="T267" s="834"/>
      <c r="U267" s="834"/>
      <c r="V267" s="834"/>
      <c r="W267" s="834"/>
      <c r="X267" s="834"/>
      <c r="Y267" s="834"/>
      <c r="Z267" s="834"/>
    </row>
    <row r="268" spans="1:45" s="1" customFormat="1">
      <c r="A268" s="394"/>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c r="X268" s="253"/>
      <c r="Y268" s="253"/>
      <c r="Z268" s="253"/>
      <c r="AA268" s="80"/>
      <c r="AB268" s="80"/>
      <c r="AC268" s="77"/>
      <c r="AD268" s="77"/>
      <c r="AE268" s="77"/>
      <c r="AF268" s="77"/>
      <c r="AG268" s="77"/>
      <c r="AH268" s="77"/>
      <c r="AI268" s="77"/>
      <c r="AJ268" s="77"/>
      <c r="AK268" s="77"/>
      <c r="AL268" s="77"/>
      <c r="AM268" s="77"/>
      <c r="AN268" s="77"/>
      <c r="AO268" s="77"/>
      <c r="AP268" s="77"/>
      <c r="AQ268" s="77"/>
      <c r="AR268" s="77"/>
      <c r="AS268" s="77"/>
    </row>
    <row r="269" spans="1:45" s="1" customFormat="1">
      <c r="A269" s="394"/>
      <c r="B269" s="212" t="s">
        <v>343</v>
      </c>
      <c r="C269" s="253"/>
      <c r="D269" s="253"/>
      <c r="E269" s="253"/>
      <c r="F269" s="253"/>
      <c r="G269" s="253"/>
      <c r="H269" s="253"/>
      <c r="I269" s="253"/>
      <c r="J269" s="253"/>
      <c r="K269" s="253"/>
      <c r="L269" s="253"/>
      <c r="M269" s="253"/>
      <c r="N269" s="253"/>
      <c r="O269" s="253"/>
      <c r="P269" s="253"/>
      <c r="Q269" s="253"/>
      <c r="R269" s="253"/>
      <c r="S269" s="253"/>
      <c r="T269" s="253"/>
      <c r="U269" s="253"/>
      <c r="V269" s="253"/>
      <c r="W269" s="253"/>
      <c r="X269" s="253"/>
      <c r="Y269" s="253"/>
      <c r="Z269" s="253"/>
      <c r="AA269" s="80"/>
      <c r="AB269" s="80"/>
      <c r="AC269" s="77"/>
      <c r="AD269" s="77"/>
      <c r="AE269" s="77"/>
      <c r="AF269" s="77"/>
      <c r="AG269" s="77"/>
      <c r="AH269" s="77"/>
      <c r="AI269" s="77"/>
      <c r="AJ269" s="77"/>
      <c r="AK269" s="77"/>
      <c r="AL269" s="77"/>
      <c r="AM269" s="77"/>
      <c r="AN269" s="77"/>
      <c r="AO269" s="77"/>
      <c r="AP269" s="77"/>
      <c r="AQ269" s="77"/>
      <c r="AR269" s="77"/>
      <c r="AS269" s="77"/>
    </row>
    <row r="270" spans="1:45" s="1" customFormat="1" ht="14.25" customHeight="1">
      <c r="A270" s="22"/>
      <c r="B270" s="11"/>
      <c r="C270" s="11"/>
      <c r="D270" s="11"/>
      <c r="E270" s="11"/>
      <c r="F270" s="11"/>
      <c r="G270" s="11"/>
      <c r="H270" s="11"/>
      <c r="I270" s="11"/>
      <c r="J270" s="11"/>
      <c r="K270" s="81">
        <f>Calc!$J$6</f>
        <v>2021</v>
      </c>
      <c r="L270" s="81">
        <f>Calc!$J$7</f>
        <v>2022</v>
      </c>
      <c r="M270" s="81">
        <f>Calc!$J$8</f>
        <v>2023</v>
      </c>
      <c r="N270" s="81">
        <f>Calc!$J$9</f>
        <v>2024</v>
      </c>
      <c r="O270" s="81">
        <f>Calc!$J$10</f>
        <v>2025</v>
      </c>
      <c r="P270" s="81" t="str">
        <f>Calc!$J$11</f>
        <v/>
      </c>
      <c r="Q270" s="81" t="str">
        <f>Calc!$J$12</f>
        <v/>
      </c>
      <c r="R270" s="81" t="str">
        <f>Calc!$J$13</f>
        <v/>
      </c>
      <c r="S270" s="81" t="str">
        <f>Calc!$J$14</f>
        <v/>
      </c>
      <c r="T270" s="81" t="str">
        <f>Calc!$J$15</f>
        <v/>
      </c>
      <c r="U270" s="81" t="str">
        <f>Calc!$J$16</f>
        <v/>
      </c>
      <c r="V270" s="81" t="str">
        <f>Calc!$J$17</f>
        <v/>
      </c>
      <c r="W270" s="11"/>
      <c r="X270" s="835" t="s">
        <v>282</v>
      </c>
      <c r="Y270" s="836"/>
      <c r="Z270" s="837"/>
      <c r="AA270" s="70"/>
      <c r="AB270" s="80"/>
      <c r="AC270" s="77"/>
      <c r="AD270" s="77"/>
      <c r="AE270" s="77"/>
      <c r="AF270" s="77"/>
      <c r="AG270" s="77"/>
      <c r="AH270" s="77"/>
      <c r="AI270" s="77"/>
      <c r="AJ270" s="77"/>
      <c r="AK270" s="77"/>
      <c r="AL270" s="77"/>
      <c r="AM270" s="77"/>
      <c r="AN270" s="77"/>
      <c r="AO270" s="77"/>
      <c r="AP270" s="77"/>
      <c r="AQ270" s="77"/>
      <c r="AR270" s="77"/>
      <c r="AS270" s="77"/>
    </row>
    <row r="271" spans="1:45" s="1" customFormat="1" ht="25">
      <c r="A271" s="141"/>
      <c r="B271" s="821" t="s">
        <v>283</v>
      </c>
      <c r="C271" s="821"/>
      <c r="D271" s="821"/>
      <c r="E271" s="82" t="s">
        <v>284</v>
      </c>
      <c r="F271" s="821" t="s">
        <v>285</v>
      </c>
      <c r="G271" s="821"/>
      <c r="H271" s="821"/>
      <c r="I271" s="83" t="s">
        <v>73</v>
      </c>
      <c r="J271" s="11"/>
      <c r="K271" s="71" t="s">
        <v>232</v>
      </c>
      <c r="L271" s="71" t="s">
        <v>233</v>
      </c>
      <c r="M271" s="71" t="s">
        <v>234</v>
      </c>
      <c r="N271" s="71" t="s">
        <v>235</v>
      </c>
      <c r="O271" s="71" t="s">
        <v>236</v>
      </c>
      <c r="P271" s="71" t="s">
        <v>237</v>
      </c>
      <c r="Q271" s="71" t="s">
        <v>238</v>
      </c>
      <c r="R271" s="71" t="s">
        <v>239</v>
      </c>
      <c r="S271" s="71" t="s">
        <v>240</v>
      </c>
      <c r="T271" s="71" t="s">
        <v>241</v>
      </c>
      <c r="U271" s="71" t="s">
        <v>242</v>
      </c>
      <c r="V271" s="71" t="s">
        <v>243</v>
      </c>
      <c r="W271" s="11"/>
      <c r="X271" s="14">
        <v>2030</v>
      </c>
      <c r="Y271" s="14">
        <v>2040</v>
      </c>
      <c r="Z271" s="14">
        <v>2050</v>
      </c>
      <c r="AA271" s="80"/>
      <c r="AB271" s="77"/>
      <c r="AC271" s="77"/>
      <c r="AD271" s="77"/>
      <c r="AE271" s="77"/>
      <c r="AF271" s="77"/>
      <c r="AG271" s="77"/>
      <c r="AH271" s="77"/>
      <c r="AI271" s="77"/>
      <c r="AJ271" s="77"/>
      <c r="AK271" s="77"/>
      <c r="AL271" s="77"/>
      <c r="AM271" s="77"/>
      <c r="AN271" s="77"/>
      <c r="AO271" s="77"/>
      <c r="AP271" s="77"/>
      <c r="AQ271" s="77"/>
      <c r="AR271" s="77"/>
      <c r="AS271" s="77"/>
    </row>
    <row r="272" spans="1:45" ht="15.5">
      <c r="A272" s="141"/>
      <c r="B272" s="814"/>
      <c r="C272" s="814"/>
      <c r="D272" s="814"/>
      <c r="E272" s="84" t="s">
        <v>287</v>
      </c>
      <c r="F272" s="815"/>
      <c r="G272" s="815"/>
      <c r="H272" s="815"/>
      <c r="I272" s="85"/>
      <c r="J272" s="79"/>
      <c r="K272" s="420">
        <v>0</v>
      </c>
      <c r="L272" s="420">
        <v>0</v>
      </c>
      <c r="M272" s="420">
        <v>0</v>
      </c>
      <c r="N272" s="420">
        <v>0</v>
      </c>
      <c r="O272" s="420">
        <v>0</v>
      </c>
      <c r="P272" s="420">
        <v>0</v>
      </c>
      <c r="Q272" s="420">
        <v>0</v>
      </c>
      <c r="R272" s="420">
        <v>0</v>
      </c>
      <c r="S272" s="420">
        <v>0</v>
      </c>
      <c r="T272" s="420">
        <v>0</v>
      </c>
      <c r="U272" s="420">
        <v>0</v>
      </c>
      <c r="V272" s="420">
        <v>0</v>
      </c>
      <c r="W272" s="411"/>
      <c r="X272" s="410">
        <v>0</v>
      </c>
      <c r="Y272" s="410">
        <v>0</v>
      </c>
      <c r="Z272" s="410">
        <v>0</v>
      </c>
    </row>
    <row r="273" spans="1:45" ht="15.5">
      <c r="A273" s="141"/>
      <c r="B273" s="814"/>
      <c r="C273" s="814"/>
      <c r="D273" s="814"/>
      <c r="E273" s="84" t="s">
        <v>289</v>
      </c>
      <c r="F273" s="815"/>
      <c r="G273" s="815"/>
      <c r="H273" s="815"/>
      <c r="I273" s="85"/>
      <c r="J273" s="79"/>
      <c r="K273" s="420">
        <v>0</v>
      </c>
      <c r="L273" s="420">
        <v>0</v>
      </c>
      <c r="M273" s="420">
        <v>0</v>
      </c>
      <c r="N273" s="420">
        <v>0</v>
      </c>
      <c r="O273" s="420">
        <v>0</v>
      </c>
      <c r="P273" s="420">
        <v>0</v>
      </c>
      <c r="Q273" s="420">
        <v>0</v>
      </c>
      <c r="R273" s="420">
        <v>0</v>
      </c>
      <c r="S273" s="420">
        <v>0</v>
      </c>
      <c r="T273" s="420">
        <v>0</v>
      </c>
      <c r="U273" s="420">
        <v>0</v>
      </c>
      <c r="V273" s="420">
        <v>0</v>
      </c>
      <c r="W273" s="411"/>
      <c r="X273" s="410">
        <v>0</v>
      </c>
      <c r="Y273" s="410">
        <v>0</v>
      </c>
      <c r="Z273" s="410">
        <v>0</v>
      </c>
    </row>
    <row r="274" spans="1:45" ht="15.5">
      <c r="A274" s="141"/>
      <c r="B274" s="814"/>
      <c r="C274" s="814"/>
      <c r="D274" s="814"/>
      <c r="E274" s="84" t="s">
        <v>293</v>
      </c>
      <c r="F274" s="815"/>
      <c r="G274" s="815"/>
      <c r="H274" s="815"/>
      <c r="I274" s="85"/>
      <c r="J274" s="79"/>
      <c r="K274" s="420">
        <v>0</v>
      </c>
      <c r="L274" s="420">
        <v>0</v>
      </c>
      <c r="M274" s="420">
        <v>0</v>
      </c>
      <c r="N274" s="420">
        <v>0</v>
      </c>
      <c r="O274" s="420">
        <v>0</v>
      </c>
      <c r="P274" s="420">
        <v>0</v>
      </c>
      <c r="Q274" s="420">
        <v>0</v>
      </c>
      <c r="R274" s="420">
        <v>0</v>
      </c>
      <c r="S274" s="420">
        <v>0</v>
      </c>
      <c r="T274" s="420">
        <v>0</v>
      </c>
      <c r="U274" s="420">
        <v>0</v>
      </c>
      <c r="V274" s="420">
        <v>0</v>
      </c>
      <c r="W274" s="411"/>
      <c r="X274" s="410">
        <v>0</v>
      </c>
      <c r="Y274" s="410">
        <v>0</v>
      </c>
      <c r="Z274" s="410">
        <v>0</v>
      </c>
    </row>
    <row r="275" spans="1:45" ht="15.5">
      <c r="A275" s="141"/>
      <c r="B275" s="814"/>
      <c r="C275" s="814"/>
      <c r="D275" s="814"/>
      <c r="E275" s="84" t="s">
        <v>296</v>
      </c>
      <c r="F275" s="815"/>
      <c r="G275" s="815"/>
      <c r="H275" s="815"/>
      <c r="I275" s="85"/>
      <c r="J275" s="79"/>
      <c r="K275" s="420">
        <v>0</v>
      </c>
      <c r="L275" s="420">
        <v>0</v>
      </c>
      <c r="M275" s="420">
        <v>0</v>
      </c>
      <c r="N275" s="420">
        <v>0</v>
      </c>
      <c r="O275" s="420">
        <v>0</v>
      </c>
      <c r="P275" s="420">
        <v>0</v>
      </c>
      <c r="Q275" s="420">
        <v>0</v>
      </c>
      <c r="R275" s="420">
        <v>0</v>
      </c>
      <c r="S275" s="420">
        <v>0</v>
      </c>
      <c r="T275" s="420">
        <v>0</v>
      </c>
      <c r="U275" s="420">
        <v>0</v>
      </c>
      <c r="V275" s="420">
        <v>0</v>
      </c>
      <c r="W275" s="411"/>
      <c r="X275" s="410">
        <v>0</v>
      </c>
      <c r="Y275" s="410">
        <v>0</v>
      </c>
      <c r="Z275" s="410">
        <v>0</v>
      </c>
    </row>
    <row r="276" spans="1:45" ht="15.5">
      <c r="A276" s="141"/>
      <c r="B276" s="814"/>
      <c r="C276" s="814"/>
      <c r="D276" s="814"/>
      <c r="E276" s="84" t="s">
        <v>299</v>
      </c>
      <c r="F276" s="815"/>
      <c r="G276" s="815"/>
      <c r="H276" s="815"/>
      <c r="I276" s="85"/>
      <c r="J276" s="79"/>
      <c r="K276" s="420">
        <v>0</v>
      </c>
      <c r="L276" s="420">
        <v>0</v>
      </c>
      <c r="M276" s="420">
        <v>0</v>
      </c>
      <c r="N276" s="420">
        <v>0</v>
      </c>
      <c r="O276" s="420">
        <v>0</v>
      </c>
      <c r="P276" s="420">
        <v>0</v>
      </c>
      <c r="Q276" s="420">
        <v>0</v>
      </c>
      <c r="R276" s="420">
        <v>0</v>
      </c>
      <c r="S276" s="420">
        <v>0</v>
      </c>
      <c r="T276" s="420">
        <v>0</v>
      </c>
      <c r="U276" s="420">
        <v>0</v>
      </c>
      <c r="V276" s="420">
        <v>0</v>
      </c>
      <c r="W276" s="411"/>
      <c r="X276" s="410">
        <v>0</v>
      </c>
      <c r="Y276" s="410">
        <v>0</v>
      </c>
      <c r="Z276" s="410">
        <v>0</v>
      </c>
    </row>
    <row r="277" spans="1:45" ht="15.5">
      <c r="A277" s="141"/>
      <c r="B277" s="814"/>
      <c r="C277" s="814"/>
      <c r="D277" s="814"/>
      <c r="E277" s="84" t="s">
        <v>305</v>
      </c>
      <c r="F277" s="815"/>
      <c r="G277" s="815"/>
      <c r="H277" s="815"/>
      <c r="I277" s="85"/>
      <c r="J277" s="79"/>
      <c r="K277" s="420">
        <v>0</v>
      </c>
      <c r="L277" s="420">
        <v>0</v>
      </c>
      <c r="M277" s="420">
        <v>0</v>
      </c>
      <c r="N277" s="420">
        <v>0</v>
      </c>
      <c r="O277" s="420">
        <v>0</v>
      </c>
      <c r="P277" s="420">
        <v>0</v>
      </c>
      <c r="Q277" s="420">
        <v>0</v>
      </c>
      <c r="R277" s="420">
        <v>0</v>
      </c>
      <c r="S277" s="420">
        <v>0</v>
      </c>
      <c r="T277" s="420">
        <v>0</v>
      </c>
      <c r="U277" s="420">
        <v>0</v>
      </c>
      <c r="V277" s="420">
        <v>0</v>
      </c>
      <c r="W277" s="411"/>
      <c r="X277" s="410">
        <v>0</v>
      </c>
      <c r="Y277" s="410">
        <v>0</v>
      </c>
      <c r="Z277" s="410">
        <v>0</v>
      </c>
    </row>
    <row r="278" spans="1:45" ht="15.5">
      <c r="A278" s="141"/>
      <c r="B278" s="814"/>
      <c r="C278" s="814"/>
      <c r="D278" s="814"/>
      <c r="E278" s="84" t="s">
        <v>308</v>
      </c>
      <c r="F278" s="815"/>
      <c r="G278" s="815"/>
      <c r="H278" s="815"/>
      <c r="I278" s="85"/>
      <c r="J278" s="79"/>
      <c r="K278" s="420">
        <v>0</v>
      </c>
      <c r="L278" s="420">
        <v>0</v>
      </c>
      <c r="M278" s="420">
        <v>0</v>
      </c>
      <c r="N278" s="420">
        <v>0</v>
      </c>
      <c r="O278" s="420">
        <v>0</v>
      </c>
      <c r="P278" s="420">
        <v>0</v>
      </c>
      <c r="Q278" s="420">
        <v>0</v>
      </c>
      <c r="R278" s="420">
        <v>0</v>
      </c>
      <c r="S278" s="420">
        <v>0</v>
      </c>
      <c r="T278" s="420">
        <v>0</v>
      </c>
      <c r="U278" s="420">
        <v>0</v>
      </c>
      <c r="V278" s="420">
        <v>0</v>
      </c>
      <c r="W278" s="411"/>
      <c r="X278" s="410">
        <v>0</v>
      </c>
      <c r="Y278" s="410">
        <v>0</v>
      </c>
      <c r="Z278" s="410">
        <v>0</v>
      </c>
    </row>
    <row r="279" spans="1:45" ht="15.5">
      <c r="A279" s="141"/>
      <c r="B279" s="814"/>
      <c r="C279" s="814"/>
      <c r="D279" s="814"/>
      <c r="E279" s="84" t="s">
        <v>330</v>
      </c>
      <c r="F279" s="815"/>
      <c r="G279" s="815"/>
      <c r="H279" s="815"/>
      <c r="I279" s="85"/>
      <c r="J279" s="79"/>
      <c r="K279" s="420">
        <v>0</v>
      </c>
      <c r="L279" s="420">
        <v>0</v>
      </c>
      <c r="M279" s="420">
        <v>0</v>
      </c>
      <c r="N279" s="420">
        <v>0</v>
      </c>
      <c r="O279" s="420">
        <v>0</v>
      </c>
      <c r="P279" s="420">
        <v>0</v>
      </c>
      <c r="Q279" s="420">
        <v>0</v>
      </c>
      <c r="R279" s="420">
        <v>0</v>
      </c>
      <c r="S279" s="420">
        <v>0</v>
      </c>
      <c r="T279" s="420">
        <v>0</v>
      </c>
      <c r="U279" s="420">
        <v>0</v>
      </c>
      <c r="V279" s="420">
        <v>0</v>
      </c>
      <c r="W279" s="411"/>
      <c r="X279" s="410">
        <v>0</v>
      </c>
      <c r="Y279" s="410">
        <v>0</v>
      </c>
      <c r="Z279" s="410">
        <v>0</v>
      </c>
    </row>
    <row r="280" spans="1:45" ht="15.5">
      <c r="A280" s="141"/>
      <c r="B280" s="814"/>
      <c r="C280" s="814"/>
      <c r="D280" s="814"/>
      <c r="E280" s="84" t="s">
        <v>310</v>
      </c>
      <c r="F280" s="815"/>
      <c r="G280" s="815"/>
      <c r="H280" s="815"/>
      <c r="I280" s="85"/>
      <c r="J280" s="79"/>
      <c r="K280" s="420">
        <v>0</v>
      </c>
      <c r="L280" s="420">
        <v>0</v>
      </c>
      <c r="M280" s="420">
        <v>0</v>
      </c>
      <c r="N280" s="420">
        <v>0</v>
      </c>
      <c r="O280" s="420">
        <v>0</v>
      </c>
      <c r="P280" s="420">
        <v>0</v>
      </c>
      <c r="Q280" s="420">
        <v>0</v>
      </c>
      <c r="R280" s="420">
        <v>0</v>
      </c>
      <c r="S280" s="420">
        <v>0</v>
      </c>
      <c r="T280" s="420">
        <v>0</v>
      </c>
      <c r="U280" s="420">
        <v>0</v>
      </c>
      <c r="V280" s="420">
        <v>0</v>
      </c>
      <c r="W280" s="411"/>
      <c r="X280" s="410">
        <v>0</v>
      </c>
      <c r="Y280" s="410">
        <v>0</v>
      </c>
      <c r="Z280" s="410">
        <v>0</v>
      </c>
    </row>
    <row r="281" spans="1:45" ht="15.5">
      <c r="A281" s="141"/>
      <c r="B281" s="814"/>
      <c r="C281" s="814"/>
      <c r="D281" s="814"/>
      <c r="E281" s="86" t="s">
        <v>311</v>
      </c>
      <c r="F281" s="815"/>
      <c r="G281" s="815"/>
      <c r="H281" s="815"/>
      <c r="I281" s="85"/>
      <c r="J281" s="79"/>
      <c r="K281" s="420">
        <v>0</v>
      </c>
      <c r="L281" s="420">
        <v>0</v>
      </c>
      <c r="M281" s="420">
        <v>0</v>
      </c>
      <c r="N281" s="420">
        <v>0</v>
      </c>
      <c r="O281" s="420">
        <v>0</v>
      </c>
      <c r="P281" s="420">
        <v>0</v>
      </c>
      <c r="Q281" s="420">
        <v>0</v>
      </c>
      <c r="R281" s="420">
        <v>0</v>
      </c>
      <c r="S281" s="420">
        <v>0</v>
      </c>
      <c r="T281" s="420">
        <v>0</v>
      </c>
      <c r="U281" s="420">
        <v>0</v>
      </c>
      <c r="V281" s="420">
        <v>0</v>
      </c>
      <c r="W281" s="411"/>
      <c r="X281" s="410">
        <v>0</v>
      </c>
      <c r="Y281" s="410">
        <v>0</v>
      </c>
      <c r="Z281" s="410">
        <v>0</v>
      </c>
    </row>
    <row r="282" spans="1:45" ht="16" thickBot="1">
      <c r="A282" s="141"/>
      <c r="B282" s="814"/>
      <c r="C282" s="814"/>
      <c r="D282" s="814"/>
      <c r="E282" s="84" t="s">
        <v>312</v>
      </c>
      <c r="F282" s="815"/>
      <c r="G282" s="815"/>
      <c r="H282" s="815"/>
      <c r="I282" s="85"/>
      <c r="J282" s="79"/>
      <c r="K282" s="554">
        <v>0</v>
      </c>
      <c r="L282" s="554">
        <v>0</v>
      </c>
      <c r="M282" s="554">
        <v>0</v>
      </c>
      <c r="N282" s="554">
        <v>0</v>
      </c>
      <c r="O282" s="554">
        <v>0</v>
      </c>
      <c r="P282" s="554">
        <v>0</v>
      </c>
      <c r="Q282" s="554">
        <v>0</v>
      </c>
      <c r="R282" s="554">
        <v>0</v>
      </c>
      <c r="S282" s="554">
        <v>0</v>
      </c>
      <c r="T282" s="554">
        <v>0</v>
      </c>
      <c r="U282" s="554">
        <v>0</v>
      </c>
      <c r="V282" s="554">
        <v>0</v>
      </c>
      <c r="W282" s="411"/>
      <c r="X282" s="410">
        <v>0</v>
      </c>
      <c r="Y282" s="410">
        <v>0</v>
      </c>
      <c r="Z282" s="410">
        <v>0</v>
      </c>
    </row>
    <row r="283" spans="1:45" s="1" customFormat="1" ht="15.65" customHeight="1" thickTop="1">
      <c r="A283" s="141"/>
      <c r="B283" s="817" t="s">
        <v>344</v>
      </c>
      <c r="C283" s="818"/>
      <c r="D283" s="818"/>
      <c r="E283" s="818"/>
      <c r="F283" s="818"/>
      <c r="G283" s="818"/>
      <c r="H283" s="819"/>
      <c r="I283" s="87" t="s">
        <v>81</v>
      </c>
      <c r="J283" s="163"/>
      <c r="K283" s="421">
        <v>0</v>
      </c>
      <c r="L283" s="421">
        <v>0</v>
      </c>
      <c r="M283" s="421">
        <v>0</v>
      </c>
      <c r="N283" s="421">
        <v>0</v>
      </c>
      <c r="O283" s="421">
        <v>0</v>
      </c>
      <c r="P283" s="421">
        <v>0</v>
      </c>
      <c r="Q283" s="421">
        <v>0</v>
      </c>
      <c r="R283" s="421">
        <v>0</v>
      </c>
      <c r="S283" s="421">
        <v>0</v>
      </c>
      <c r="T283" s="421">
        <v>0</v>
      </c>
      <c r="U283" s="421">
        <v>0</v>
      </c>
      <c r="V283" s="421">
        <v>0</v>
      </c>
      <c r="W283" s="422"/>
      <c r="X283" s="423"/>
      <c r="Y283" s="423"/>
      <c r="Z283" s="423"/>
      <c r="AA283" s="80"/>
      <c r="AB283" s="77"/>
      <c r="AC283" s="77"/>
      <c r="AD283" s="77"/>
      <c r="AE283" s="77"/>
      <c r="AF283" s="77"/>
      <c r="AG283" s="77"/>
      <c r="AH283" s="77"/>
      <c r="AI283" s="77"/>
      <c r="AJ283" s="77"/>
      <c r="AK283" s="77"/>
      <c r="AL283" s="77"/>
      <c r="AM283" s="77"/>
      <c r="AN283" s="77"/>
      <c r="AO283" s="77"/>
      <c r="AP283" s="77"/>
      <c r="AQ283" s="77"/>
      <c r="AR283" s="77"/>
      <c r="AS283" s="77"/>
    </row>
    <row r="284" spans="1:45" s="1" customFormat="1" ht="15.75" customHeight="1">
      <c r="A284" s="141"/>
      <c r="B284" s="817" t="s">
        <v>345</v>
      </c>
      <c r="C284" s="818"/>
      <c r="D284" s="818"/>
      <c r="E284" s="818"/>
      <c r="F284" s="818"/>
      <c r="G284" s="818"/>
      <c r="H284" s="819"/>
      <c r="I284" s="87" t="s">
        <v>81</v>
      </c>
      <c r="J284" s="163"/>
      <c r="K284" s="414">
        <f>$K$283</f>
        <v>0</v>
      </c>
      <c r="L284" s="414">
        <f>$K$284+$L$283</f>
        <v>0</v>
      </c>
      <c r="M284" s="414">
        <f>$L$284+$M$283</f>
        <v>0</v>
      </c>
      <c r="N284" s="414">
        <f>$M$284+$N$283</f>
        <v>0</v>
      </c>
      <c r="O284" s="414">
        <f>$N$284+$O$283</f>
        <v>0</v>
      </c>
      <c r="P284" s="414">
        <f>$O$284+$P$283</f>
        <v>0</v>
      </c>
      <c r="Q284" s="414">
        <f>$P$284+$Q$283</f>
        <v>0</v>
      </c>
      <c r="R284" s="414">
        <f>$Q$284+$R$283</f>
        <v>0</v>
      </c>
      <c r="S284" s="414">
        <f>$R$284+$S$283</f>
        <v>0</v>
      </c>
      <c r="T284" s="414">
        <f>$S$284+$T$283</f>
        <v>0</v>
      </c>
      <c r="U284" s="414">
        <f>$T$284+$U$283</f>
        <v>0</v>
      </c>
      <c r="V284" s="414">
        <f>$U$284+$V$283</f>
        <v>0</v>
      </c>
      <c r="W284" s="415"/>
      <c r="X284" s="420">
        <v>0</v>
      </c>
      <c r="Y284" s="420">
        <v>0</v>
      </c>
      <c r="Z284" s="420">
        <v>0</v>
      </c>
      <c r="AA284" s="80"/>
      <c r="AB284" s="77"/>
      <c r="AC284" s="77"/>
      <c r="AD284" s="77"/>
      <c r="AE284" s="77"/>
      <c r="AF284" s="77"/>
      <c r="AG284" s="77"/>
      <c r="AH284" s="77"/>
      <c r="AI284" s="77"/>
      <c r="AJ284" s="77"/>
      <c r="AK284" s="77"/>
      <c r="AL284" s="77"/>
      <c r="AM284" s="77"/>
      <c r="AN284" s="77"/>
      <c r="AO284" s="77"/>
      <c r="AP284" s="77"/>
      <c r="AQ284" s="77"/>
      <c r="AR284" s="77"/>
      <c r="AS284" s="77"/>
    </row>
    <row r="285" spans="1:45" s="1" customFormat="1" ht="15" customHeight="1">
      <c r="A285" s="394"/>
      <c r="B285" s="6"/>
      <c r="C285" s="6"/>
      <c r="D285" s="6"/>
      <c r="E285" s="6"/>
      <c r="F285" s="6"/>
      <c r="G285" s="6"/>
      <c r="H285" s="6"/>
      <c r="I285" s="50"/>
      <c r="J285" s="50"/>
      <c r="K285" s="50"/>
      <c r="L285" s="50"/>
      <c r="M285" s="50"/>
      <c r="N285" s="50"/>
      <c r="O285" s="50"/>
      <c r="P285" s="50"/>
      <c r="Q285" s="50"/>
      <c r="R285" s="77"/>
      <c r="S285" s="77"/>
      <c r="T285" s="77"/>
      <c r="U285" s="77"/>
      <c r="V285" s="77"/>
      <c r="W285" s="77"/>
      <c r="X285" s="148" t="s">
        <v>315</v>
      </c>
      <c r="Y285" s="77"/>
      <c r="Z285" s="77"/>
      <c r="AA285" s="12"/>
      <c r="AB285" s="12"/>
      <c r="AC285" s="77"/>
      <c r="AD285" s="77"/>
      <c r="AE285" s="77"/>
      <c r="AF285" s="77"/>
      <c r="AG285" s="77"/>
      <c r="AH285" s="77"/>
      <c r="AI285" s="77"/>
      <c r="AJ285" s="77"/>
      <c r="AK285" s="77"/>
      <c r="AL285" s="77"/>
      <c r="AM285" s="77"/>
      <c r="AN285" s="77"/>
      <c r="AO285" s="77"/>
      <c r="AP285" s="77"/>
      <c r="AQ285" s="77"/>
      <c r="AR285" s="77"/>
      <c r="AS285" s="77"/>
    </row>
    <row r="286" spans="1:45" ht="14.15" customHeight="1">
      <c r="A286" s="22"/>
      <c r="B286" s="53"/>
      <c r="C286" s="53"/>
      <c r="D286" s="53"/>
      <c r="E286" s="53"/>
      <c r="F286" s="53"/>
      <c r="G286" s="53"/>
      <c r="H286" s="53"/>
      <c r="I286" s="53"/>
      <c r="J286" s="53"/>
      <c r="K286" s="53"/>
      <c r="L286" s="53"/>
      <c r="M286" s="53"/>
      <c r="N286" s="53"/>
      <c r="O286" s="53"/>
      <c r="P286" s="53"/>
      <c r="Q286" s="53"/>
      <c r="R286" s="22"/>
      <c r="S286" s="22"/>
      <c r="T286" s="22"/>
      <c r="U286" s="22"/>
      <c r="V286" s="22"/>
      <c r="W286" s="22"/>
      <c r="X286" s="22"/>
      <c r="Y286" s="22"/>
    </row>
    <row r="287" spans="1:45" ht="14.15" customHeight="1">
      <c r="A287" s="22"/>
      <c r="B287" s="879" t="s">
        <v>346</v>
      </c>
      <c r="C287" s="879"/>
      <c r="D287" s="879"/>
      <c r="E287" s="879"/>
      <c r="F287" s="879"/>
      <c r="G287" s="879"/>
      <c r="H287" s="879"/>
      <c r="I287" s="879"/>
      <c r="J287" s="879"/>
      <c r="K287" s="879"/>
      <c r="L287" s="879"/>
      <c r="M287" s="879"/>
      <c r="N287" s="879"/>
      <c r="O287" s="879"/>
      <c r="P287" s="879"/>
      <c r="Q287" s="879"/>
      <c r="R287" s="879"/>
      <c r="S287" s="879"/>
      <c r="T287" s="879"/>
      <c r="U287" s="879"/>
      <c r="V287" s="879"/>
      <c r="W287" s="879"/>
      <c r="X287" s="879"/>
      <c r="Y287" s="879"/>
      <c r="Z287" s="879"/>
    </row>
    <row r="288" spans="1:45" s="1" customFormat="1">
      <c r="A288" s="394"/>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80"/>
      <c r="AB288" s="80"/>
      <c r="AC288" s="77"/>
      <c r="AD288" s="77"/>
      <c r="AE288" s="77"/>
      <c r="AF288" s="77"/>
      <c r="AG288" s="77"/>
      <c r="AH288" s="77"/>
      <c r="AI288" s="77"/>
      <c r="AJ288" s="77"/>
      <c r="AK288" s="77"/>
      <c r="AL288" s="77"/>
      <c r="AM288" s="77"/>
      <c r="AN288" s="77"/>
      <c r="AO288" s="77"/>
      <c r="AP288" s="77"/>
      <c r="AQ288" s="77"/>
      <c r="AR288" s="77"/>
      <c r="AS288" s="77"/>
    </row>
    <row r="289" spans="1:49" s="1" customFormat="1">
      <c r="A289" s="394"/>
      <c r="B289" s="212" t="s">
        <v>347</v>
      </c>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c r="AA289" s="80"/>
      <c r="AB289" s="80"/>
      <c r="AC289" s="77"/>
      <c r="AD289" s="77"/>
      <c r="AE289" s="77"/>
      <c r="AF289" s="77"/>
      <c r="AG289" s="77"/>
      <c r="AH289" s="77"/>
      <c r="AI289" s="77"/>
      <c r="AJ289" s="77"/>
      <c r="AK289" s="77"/>
      <c r="AL289" s="77"/>
      <c r="AM289" s="77"/>
      <c r="AN289" s="77"/>
      <c r="AO289" s="77"/>
      <c r="AP289" s="77"/>
      <c r="AQ289" s="70"/>
      <c r="AR289" s="70"/>
      <c r="AS289" s="70"/>
      <c r="AT289" s="70"/>
      <c r="AU289" s="70"/>
      <c r="AV289" s="70"/>
      <c r="AW289" s="70"/>
    </row>
    <row r="290" spans="1:49" s="1" customFormat="1" ht="14.25" customHeight="1">
      <c r="A290" s="22"/>
      <c r="B290" s="11"/>
      <c r="C290" s="11"/>
      <c r="D290" s="11"/>
      <c r="E290" s="11"/>
      <c r="F290" s="11"/>
      <c r="G290" s="11"/>
      <c r="H290" s="11"/>
      <c r="I290" s="11"/>
      <c r="J290" s="11"/>
      <c r="K290" s="81">
        <f>Calc!$J$6</f>
        <v>2021</v>
      </c>
      <c r="L290" s="81">
        <f>Calc!$J$7</f>
        <v>2022</v>
      </c>
      <c r="M290" s="81">
        <f>Calc!$J$8</f>
        <v>2023</v>
      </c>
      <c r="N290" s="81">
        <f>Calc!$J$9</f>
        <v>2024</v>
      </c>
      <c r="O290" s="81">
        <f>Calc!$J$10</f>
        <v>2025</v>
      </c>
      <c r="P290" s="81" t="str">
        <f>Calc!$J$11</f>
        <v/>
      </c>
      <c r="Q290" s="81" t="str">
        <f>Calc!$J$12</f>
        <v/>
      </c>
      <c r="R290" s="81" t="str">
        <f>Calc!$J$13</f>
        <v/>
      </c>
      <c r="S290" s="81" t="str">
        <f>Calc!$J$14</f>
        <v/>
      </c>
      <c r="T290" s="81" t="str">
        <f>Calc!$J$15</f>
        <v/>
      </c>
      <c r="U290" s="81" t="str">
        <f>Calc!$J$16</f>
        <v/>
      </c>
      <c r="V290" s="81" t="str">
        <f>Calc!$J$17</f>
        <v/>
      </c>
      <c r="W290" s="11"/>
      <c r="X290" s="835" t="s">
        <v>282</v>
      </c>
      <c r="Y290" s="836"/>
      <c r="Z290" s="837"/>
      <c r="AA290" s="70"/>
      <c r="AB290" s="80"/>
      <c r="AC290" s="77"/>
      <c r="AD290" s="77"/>
      <c r="AE290" s="77"/>
      <c r="AF290" s="77"/>
      <c r="AG290" s="77"/>
      <c r="AH290" s="77"/>
      <c r="AI290" s="77"/>
      <c r="AJ290" s="77"/>
      <c r="AK290" s="77"/>
      <c r="AL290" s="77"/>
      <c r="AM290" s="77"/>
      <c r="AN290" s="77"/>
      <c r="AO290" s="77"/>
      <c r="AP290" s="77"/>
      <c r="AQ290" s="77"/>
      <c r="AR290" s="77"/>
      <c r="AS290" s="77"/>
      <c r="AT290" s="70"/>
      <c r="AU290" s="70"/>
      <c r="AV290" s="70"/>
      <c r="AW290" s="70"/>
    </row>
    <row r="291" spans="1:49" s="1" customFormat="1" ht="25">
      <c r="A291" s="141"/>
      <c r="B291" s="821" t="s">
        <v>283</v>
      </c>
      <c r="C291" s="821"/>
      <c r="D291" s="821"/>
      <c r="E291" s="82" t="s">
        <v>284</v>
      </c>
      <c r="F291" s="821" t="s">
        <v>285</v>
      </c>
      <c r="G291" s="821"/>
      <c r="H291" s="821"/>
      <c r="I291" s="83" t="s">
        <v>73</v>
      </c>
      <c r="J291" s="11"/>
      <c r="K291" s="71" t="s">
        <v>232</v>
      </c>
      <c r="L291" s="71" t="s">
        <v>233</v>
      </c>
      <c r="M291" s="71" t="s">
        <v>234</v>
      </c>
      <c r="N291" s="71" t="s">
        <v>235</v>
      </c>
      <c r="O291" s="71" t="s">
        <v>236</v>
      </c>
      <c r="P291" s="71" t="s">
        <v>237</v>
      </c>
      <c r="Q291" s="71" t="s">
        <v>238</v>
      </c>
      <c r="R291" s="71" t="s">
        <v>239</v>
      </c>
      <c r="S291" s="71" t="s">
        <v>240</v>
      </c>
      <c r="T291" s="71" t="s">
        <v>241</v>
      </c>
      <c r="U291" s="71" t="s">
        <v>242</v>
      </c>
      <c r="V291" s="71" t="s">
        <v>243</v>
      </c>
      <c r="W291" s="11"/>
      <c r="X291" s="14">
        <v>2030</v>
      </c>
      <c r="Y291" s="14">
        <v>2040</v>
      </c>
      <c r="Z291" s="14">
        <v>2050</v>
      </c>
      <c r="AA291" s="80"/>
      <c r="AB291" s="77"/>
      <c r="AC291" s="77"/>
      <c r="AD291" s="77"/>
      <c r="AE291" s="77"/>
      <c r="AF291" s="77"/>
      <c r="AG291" s="77"/>
      <c r="AH291" s="77"/>
      <c r="AI291" s="77"/>
      <c r="AJ291" s="77"/>
      <c r="AK291" s="77"/>
      <c r="AL291" s="77"/>
      <c r="AM291" s="77"/>
      <c r="AN291" s="77"/>
      <c r="AO291" s="77"/>
      <c r="AP291" s="77"/>
      <c r="AQ291" s="77"/>
      <c r="AR291" s="77"/>
      <c r="AS291" s="77"/>
      <c r="AT291" s="70"/>
      <c r="AU291" s="70"/>
      <c r="AV291" s="70"/>
      <c r="AW291" s="70"/>
    </row>
    <row r="292" spans="1:49" ht="15.5">
      <c r="A292" s="141"/>
      <c r="B292" s="814"/>
      <c r="C292" s="814"/>
      <c r="D292" s="814"/>
      <c r="E292" s="84" t="s">
        <v>287</v>
      </c>
      <c r="F292" s="815"/>
      <c r="G292" s="815"/>
      <c r="H292" s="815"/>
      <c r="I292" s="85"/>
      <c r="J292" s="79"/>
      <c r="K292" s="420">
        <v>0</v>
      </c>
      <c r="L292" s="420">
        <v>0</v>
      </c>
      <c r="M292" s="420">
        <v>0</v>
      </c>
      <c r="N292" s="420">
        <v>0</v>
      </c>
      <c r="O292" s="420">
        <v>0</v>
      </c>
      <c r="P292" s="420">
        <v>0</v>
      </c>
      <c r="Q292" s="420">
        <v>0</v>
      </c>
      <c r="R292" s="420">
        <v>0</v>
      </c>
      <c r="S292" s="420">
        <v>0</v>
      </c>
      <c r="T292" s="420">
        <v>0</v>
      </c>
      <c r="U292" s="420">
        <v>0</v>
      </c>
      <c r="V292" s="420">
        <v>0</v>
      </c>
      <c r="W292" s="411"/>
      <c r="X292" s="410">
        <v>0</v>
      </c>
      <c r="Y292" s="410">
        <v>0</v>
      </c>
      <c r="Z292" s="410">
        <v>0</v>
      </c>
      <c r="AT292" s="50"/>
      <c r="AU292" s="50"/>
      <c r="AV292" s="50"/>
      <c r="AW292" s="50"/>
    </row>
    <row r="293" spans="1:49" ht="15.5">
      <c r="A293" s="141"/>
      <c r="B293" s="814"/>
      <c r="C293" s="814"/>
      <c r="D293" s="814"/>
      <c r="E293" s="84" t="s">
        <v>289</v>
      </c>
      <c r="F293" s="815"/>
      <c r="G293" s="815"/>
      <c r="H293" s="815"/>
      <c r="I293" s="85"/>
      <c r="J293" s="79"/>
      <c r="K293" s="420">
        <v>0</v>
      </c>
      <c r="L293" s="420">
        <v>0</v>
      </c>
      <c r="M293" s="420">
        <v>0</v>
      </c>
      <c r="N293" s="420">
        <v>0</v>
      </c>
      <c r="O293" s="420">
        <v>0</v>
      </c>
      <c r="P293" s="420">
        <v>0</v>
      </c>
      <c r="Q293" s="420">
        <v>0</v>
      </c>
      <c r="R293" s="420">
        <v>0</v>
      </c>
      <c r="S293" s="420">
        <v>0</v>
      </c>
      <c r="T293" s="420">
        <v>0</v>
      </c>
      <c r="U293" s="420">
        <v>0</v>
      </c>
      <c r="V293" s="420">
        <v>0</v>
      </c>
      <c r="W293" s="411"/>
      <c r="X293" s="410">
        <v>0</v>
      </c>
      <c r="Y293" s="410">
        <v>0</v>
      </c>
      <c r="Z293" s="410">
        <v>0</v>
      </c>
      <c r="AT293" s="50"/>
      <c r="AU293" s="50"/>
      <c r="AV293" s="50"/>
      <c r="AW293" s="50"/>
    </row>
    <row r="294" spans="1:49" ht="15.5">
      <c r="A294" s="141"/>
      <c r="B294" s="814"/>
      <c r="C294" s="814"/>
      <c r="D294" s="814"/>
      <c r="E294" s="84" t="s">
        <v>293</v>
      </c>
      <c r="F294" s="815"/>
      <c r="G294" s="815"/>
      <c r="H294" s="815"/>
      <c r="I294" s="85"/>
      <c r="J294" s="79"/>
      <c r="K294" s="420">
        <v>0</v>
      </c>
      <c r="L294" s="420">
        <v>0</v>
      </c>
      <c r="M294" s="420">
        <v>0</v>
      </c>
      <c r="N294" s="420">
        <v>0</v>
      </c>
      <c r="O294" s="420">
        <v>0</v>
      </c>
      <c r="P294" s="420">
        <v>0</v>
      </c>
      <c r="Q294" s="420">
        <v>0</v>
      </c>
      <c r="R294" s="420">
        <v>0</v>
      </c>
      <c r="S294" s="420">
        <v>0</v>
      </c>
      <c r="T294" s="420">
        <v>0</v>
      </c>
      <c r="U294" s="420">
        <v>0</v>
      </c>
      <c r="V294" s="420">
        <v>0</v>
      </c>
      <c r="W294" s="411"/>
      <c r="X294" s="410">
        <v>0</v>
      </c>
      <c r="Y294" s="410">
        <v>0</v>
      </c>
      <c r="Z294" s="410">
        <v>0</v>
      </c>
      <c r="AT294" s="50"/>
      <c r="AU294" s="50"/>
      <c r="AV294" s="50"/>
      <c r="AW294" s="50"/>
    </row>
    <row r="295" spans="1:49" ht="15.5">
      <c r="A295" s="141"/>
      <c r="B295" s="814"/>
      <c r="C295" s="814"/>
      <c r="D295" s="814"/>
      <c r="E295" s="84" t="s">
        <v>296</v>
      </c>
      <c r="F295" s="815"/>
      <c r="G295" s="815"/>
      <c r="H295" s="815"/>
      <c r="I295" s="85"/>
      <c r="J295" s="79"/>
      <c r="K295" s="420">
        <v>0</v>
      </c>
      <c r="L295" s="420">
        <v>0</v>
      </c>
      <c r="M295" s="420">
        <v>0</v>
      </c>
      <c r="N295" s="420">
        <v>0</v>
      </c>
      <c r="O295" s="420">
        <v>0</v>
      </c>
      <c r="P295" s="420">
        <v>0</v>
      </c>
      <c r="Q295" s="420">
        <v>0</v>
      </c>
      <c r="R295" s="420">
        <v>0</v>
      </c>
      <c r="S295" s="420">
        <v>0</v>
      </c>
      <c r="T295" s="420">
        <v>0</v>
      </c>
      <c r="U295" s="420">
        <v>0</v>
      </c>
      <c r="V295" s="420">
        <v>0</v>
      </c>
      <c r="W295" s="411"/>
      <c r="X295" s="410">
        <v>0</v>
      </c>
      <c r="Y295" s="410">
        <v>0</v>
      </c>
      <c r="Z295" s="410">
        <v>0</v>
      </c>
      <c r="AT295" s="50"/>
      <c r="AU295" s="50"/>
      <c r="AV295" s="50"/>
      <c r="AW295" s="50"/>
    </row>
    <row r="296" spans="1:49" ht="15.5">
      <c r="A296" s="141"/>
      <c r="B296" s="814"/>
      <c r="C296" s="814"/>
      <c r="D296" s="814"/>
      <c r="E296" s="84" t="s">
        <v>299</v>
      </c>
      <c r="F296" s="815"/>
      <c r="G296" s="815"/>
      <c r="H296" s="815"/>
      <c r="I296" s="85"/>
      <c r="J296" s="79"/>
      <c r="K296" s="420">
        <v>0</v>
      </c>
      <c r="L296" s="420">
        <v>0</v>
      </c>
      <c r="M296" s="420">
        <v>0</v>
      </c>
      <c r="N296" s="420">
        <v>0</v>
      </c>
      <c r="O296" s="420">
        <v>0</v>
      </c>
      <c r="P296" s="420">
        <v>0</v>
      </c>
      <c r="Q296" s="420">
        <v>0</v>
      </c>
      <c r="R296" s="420">
        <v>0</v>
      </c>
      <c r="S296" s="420">
        <v>0</v>
      </c>
      <c r="T296" s="420">
        <v>0</v>
      </c>
      <c r="U296" s="420">
        <v>0</v>
      </c>
      <c r="V296" s="420">
        <v>0</v>
      </c>
      <c r="W296" s="411"/>
      <c r="X296" s="410">
        <v>0</v>
      </c>
      <c r="Y296" s="410">
        <v>0</v>
      </c>
      <c r="Z296" s="410">
        <v>0</v>
      </c>
      <c r="AT296" s="50"/>
      <c r="AU296" s="50"/>
      <c r="AV296" s="50"/>
      <c r="AW296" s="50"/>
    </row>
    <row r="297" spans="1:49" ht="15.5">
      <c r="A297" s="141"/>
      <c r="B297" s="814"/>
      <c r="C297" s="814"/>
      <c r="D297" s="814"/>
      <c r="E297" s="84" t="s">
        <v>305</v>
      </c>
      <c r="F297" s="815"/>
      <c r="G297" s="815"/>
      <c r="H297" s="815"/>
      <c r="I297" s="85"/>
      <c r="J297" s="79"/>
      <c r="K297" s="420">
        <v>0</v>
      </c>
      <c r="L297" s="420">
        <v>0</v>
      </c>
      <c r="M297" s="420">
        <v>0</v>
      </c>
      <c r="N297" s="420">
        <v>0</v>
      </c>
      <c r="O297" s="420">
        <v>0</v>
      </c>
      <c r="P297" s="420">
        <v>0</v>
      </c>
      <c r="Q297" s="420">
        <v>0</v>
      </c>
      <c r="R297" s="420">
        <v>0</v>
      </c>
      <c r="S297" s="420">
        <v>0</v>
      </c>
      <c r="T297" s="420">
        <v>0</v>
      </c>
      <c r="U297" s="420">
        <v>0</v>
      </c>
      <c r="V297" s="420">
        <v>0</v>
      </c>
      <c r="W297" s="411"/>
      <c r="X297" s="410">
        <v>0</v>
      </c>
      <c r="Y297" s="410">
        <v>0</v>
      </c>
      <c r="Z297" s="410">
        <v>0</v>
      </c>
      <c r="AT297" s="50"/>
      <c r="AU297" s="50"/>
      <c r="AV297" s="50"/>
      <c r="AW297" s="50"/>
    </row>
    <row r="298" spans="1:49" ht="15.5">
      <c r="A298" s="141"/>
      <c r="B298" s="814"/>
      <c r="C298" s="814"/>
      <c r="D298" s="814"/>
      <c r="E298" s="84" t="s">
        <v>308</v>
      </c>
      <c r="F298" s="815"/>
      <c r="G298" s="815"/>
      <c r="H298" s="815"/>
      <c r="I298" s="85"/>
      <c r="J298" s="79"/>
      <c r="K298" s="420">
        <v>0</v>
      </c>
      <c r="L298" s="420">
        <v>0</v>
      </c>
      <c r="M298" s="420">
        <v>0</v>
      </c>
      <c r="N298" s="420">
        <v>0</v>
      </c>
      <c r="O298" s="420">
        <v>0</v>
      </c>
      <c r="P298" s="420">
        <v>0</v>
      </c>
      <c r="Q298" s="420">
        <v>0</v>
      </c>
      <c r="R298" s="420">
        <v>0</v>
      </c>
      <c r="S298" s="420">
        <v>0</v>
      </c>
      <c r="T298" s="420">
        <v>0</v>
      </c>
      <c r="U298" s="420">
        <v>0</v>
      </c>
      <c r="V298" s="420">
        <v>0</v>
      </c>
      <c r="W298" s="411"/>
      <c r="X298" s="410">
        <v>0</v>
      </c>
      <c r="Y298" s="410">
        <v>0</v>
      </c>
      <c r="Z298" s="410">
        <v>0</v>
      </c>
      <c r="AT298" s="50"/>
      <c r="AU298" s="50"/>
      <c r="AV298" s="50"/>
      <c r="AW298" s="50"/>
    </row>
    <row r="299" spans="1:49" ht="15.5">
      <c r="A299" s="141"/>
      <c r="B299" s="814"/>
      <c r="C299" s="814"/>
      <c r="D299" s="814"/>
      <c r="E299" s="84" t="s">
        <v>330</v>
      </c>
      <c r="F299" s="815"/>
      <c r="G299" s="815"/>
      <c r="H299" s="815"/>
      <c r="I299" s="85"/>
      <c r="J299" s="79"/>
      <c r="K299" s="420">
        <v>0</v>
      </c>
      <c r="L299" s="420">
        <v>0</v>
      </c>
      <c r="M299" s="420">
        <v>0</v>
      </c>
      <c r="N299" s="420">
        <v>0</v>
      </c>
      <c r="O299" s="420">
        <v>0</v>
      </c>
      <c r="P299" s="420">
        <v>0</v>
      </c>
      <c r="Q299" s="420">
        <v>0</v>
      </c>
      <c r="R299" s="420">
        <v>0</v>
      </c>
      <c r="S299" s="420">
        <v>0</v>
      </c>
      <c r="T299" s="420">
        <v>0</v>
      </c>
      <c r="U299" s="420">
        <v>0</v>
      </c>
      <c r="V299" s="420">
        <v>0</v>
      </c>
      <c r="W299" s="411"/>
      <c r="X299" s="410">
        <v>0</v>
      </c>
      <c r="Y299" s="410">
        <v>0</v>
      </c>
      <c r="Z299" s="410">
        <v>0</v>
      </c>
      <c r="AT299" s="50"/>
      <c r="AU299" s="50"/>
      <c r="AV299" s="50"/>
      <c r="AW299" s="50"/>
    </row>
    <row r="300" spans="1:49" ht="15.5">
      <c r="A300" s="141"/>
      <c r="B300" s="814"/>
      <c r="C300" s="814"/>
      <c r="D300" s="814"/>
      <c r="E300" s="84" t="s">
        <v>310</v>
      </c>
      <c r="F300" s="815"/>
      <c r="G300" s="815"/>
      <c r="H300" s="815"/>
      <c r="I300" s="85"/>
      <c r="J300" s="79"/>
      <c r="K300" s="420">
        <v>0</v>
      </c>
      <c r="L300" s="420">
        <v>0</v>
      </c>
      <c r="M300" s="420">
        <v>0</v>
      </c>
      <c r="N300" s="420">
        <v>0</v>
      </c>
      <c r="O300" s="420">
        <v>0</v>
      </c>
      <c r="P300" s="420">
        <v>0</v>
      </c>
      <c r="Q300" s="420">
        <v>0</v>
      </c>
      <c r="R300" s="420">
        <v>0</v>
      </c>
      <c r="S300" s="420">
        <v>0</v>
      </c>
      <c r="T300" s="420">
        <v>0</v>
      </c>
      <c r="U300" s="420">
        <v>0</v>
      </c>
      <c r="V300" s="420">
        <v>0</v>
      </c>
      <c r="W300" s="411"/>
      <c r="X300" s="410">
        <v>0</v>
      </c>
      <c r="Y300" s="410">
        <v>0</v>
      </c>
      <c r="Z300" s="410">
        <v>0</v>
      </c>
      <c r="AT300" s="50"/>
      <c r="AU300" s="50"/>
      <c r="AV300" s="50"/>
      <c r="AW300" s="50"/>
    </row>
    <row r="301" spans="1:49" ht="15.5">
      <c r="A301" s="141"/>
      <c r="B301" s="814"/>
      <c r="C301" s="814"/>
      <c r="D301" s="814"/>
      <c r="E301" s="86" t="s">
        <v>311</v>
      </c>
      <c r="F301" s="815"/>
      <c r="G301" s="815"/>
      <c r="H301" s="815"/>
      <c r="I301" s="85"/>
      <c r="J301" s="79"/>
      <c r="K301" s="420">
        <v>0</v>
      </c>
      <c r="L301" s="420">
        <v>0</v>
      </c>
      <c r="M301" s="420">
        <v>0</v>
      </c>
      <c r="N301" s="420">
        <v>0</v>
      </c>
      <c r="O301" s="420">
        <v>0</v>
      </c>
      <c r="P301" s="420">
        <v>0</v>
      </c>
      <c r="Q301" s="420">
        <v>0</v>
      </c>
      <c r="R301" s="420">
        <v>0</v>
      </c>
      <c r="S301" s="420">
        <v>0</v>
      </c>
      <c r="T301" s="420">
        <v>0</v>
      </c>
      <c r="U301" s="420">
        <v>0</v>
      </c>
      <c r="V301" s="420">
        <v>0</v>
      </c>
      <c r="W301" s="411"/>
      <c r="X301" s="410">
        <v>0</v>
      </c>
      <c r="Y301" s="410">
        <v>0</v>
      </c>
      <c r="Z301" s="410">
        <v>0</v>
      </c>
      <c r="AT301" s="50"/>
      <c r="AU301" s="50"/>
      <c r="AV301" s="50"/>
      <c r="AW301" s="50"/>
    </row>
    <row r="302" spans="1:49" ht="16" thickBot="1">
      <c r="A302" s="141"/>
      <c r="B302" s="814"/>
      <c r="C302" s="814"/>
      <c r="D302" s="814"/>
      <c r="E302" s="84" t="s">
        <v>312</v>
      </c>
      <c r="F302" s="815"/>
      <c r="G302" s="815"/>
      <c r="H302" s="815"/>
      <c r="I302" s="85"/>
      <c r="J302" s="79"/>
      <c r="K302" s="554">
        <v>0</v>
      </c>
      <c r="L302" s="554">
        <v>0</v>
      </c>
      <c r="M302" s="554">
        <v>0</v>
      </c>
      <c r="N302" s="554">
        <v>0</v>
      </c>
      <c r="O302" s="554">
        <v>0</v>
      </c>
      <c r="P302" s="554">
        <v>0</v>
      </c>
      <c r="Q302" s="554">
        <v>0</v>
      </c>
      <c r="R302" s="554">
        <v>0</v>
      </c>
      <c r="S302" s="554">
        <v>0</v>
      </c>
      <c r="T302" s="554">
        <v>0</v>
      </c>
      <c r="U302" s="554">
        <v>0</v>
      </c>
      <c r="V302" s="554">
        <v>0</v>
      </c>
      <c r="W302" s="411"/>
      <c r="X302" s="410">
        <v>0</v>
      </c>
      <c r="Y302" s="410">
        <v>0</v>
      </c>
      <c r="Z302" s="410">
        <v>0</v>
      </c>
      <c r="AT302" s="50"/>
      <c r="AU302" s="50"/>
      <c r="AV302" s="50"/>
      <c r="AW302" s="50"/>
    </row>
    <row r="303" spans="1:49" s="1" customFormat="1" ht="15.65" customHeight="1" thickTop="1">
      <c r="A303" s="141"/>
      <c r="B303" s="817" t="s">
        <v>344</v>
      </c>
      <c r="C303" s="818"/>
      <c r="D303" s="818"/>
      <c r="E303" s="818"/>
      <c r="F303" s="818"/>
      <c r="G303" s="818"/>
      <c r="H303" s="819"/>
      <c r="I303" s="87" t="s">
        <v>81</v>
      </c>
      <c r="J303" s="163"/>
      <c r="K303" s="421">
        <v>0</v>
      </c>
      <c r="L303" s="421">
        <v>0</v>
      </c>
      <c r="M303" s="421">
        <v>0</v>
      </c>
      <c r="N303" s="421">
        <v>0</v>
      </c>
      <c r="O303" s="421">
        <v>0</v>
      </c>
      <c r="P303" s="421">
        <v>0</v>
      </c>
      <c r="Q303" s="421">
        <v>0</v>
      </c>
      <c r="R303" s="421">
        <v>0</v>
      </c>
      <c r="S303" s="421">
        <v>0</v>
      </c>
      <c r="T303" s="421">
        <v>0</v>
      </c>
      <c r="U303" s="421">
        <v>0</v>
      </c>
      <c r="V303" s="421">
        <v>0</v>
      </c>
      <c r="W303" s="422"/>
      <c r="X303" s="423"/>
      <c r="Y303" s="423"/>
      <c r="Z303" s="423"/>
      <c r="AA303" s="80"/>
      <c r="AB303" s="77"/>
      <c r="AC303" s="77"/>
      <c r="AD303" s="77"/>
      <c r="AE303" s="77"/>
      <c r="AF303" s="77"/>
      <c r="AG303" s="77"/>
      <c r="AH303" s="77"/>
      <c r="AI303" s="77"/>
      <c r="AJ303" s="77"/>
      <c r="AK303" s="77"/>
      <c r="AL303" s="77"/>
      <c r="AM303" s="77"/>
      <c r="AN303" s="77"/>
      <c r="AO303" s="77"/>
      <c r="AP303" s="77"/>
      <c r="AQ303" s="77"/>
      <c r="AR303" s="77"/>
      <c r="AS303" s="77"/>
      <c r="AT303" s="70"/>
      <c r="AU303" s="70"/>
      <c r="AV303" s="70"/>
      <c r="AW303" s="70"/>
    </row>
    <row r="304" spans="1:49" s="1" customFormat="1" ht="15.75" customHeight="1">
      <c r="A304" s="141"/>
      <c r="B304" s="817" t="s">
        <v>348</v>
      </c>
      <c r="C304" s="818"/>
      <c r="D304" s="818"/>
      <c r="E304" s="818"/>
      <c r="F304" s="818"/>
      <c r="G304" s="818"/>
      <c r="H304" s="819"/>
      <c r="I304" s="87" t="s">
        <v>81</v>
      </c>
      <c r="J304" s="163"/>
      <c r="K304" s="414">
        <f>$K$303</f>
        <v>0</v>
      </c>
      <c r="L304" s="414">
        <f>$K$304+$L$303</f>
        <v>0</v>
      </c>
      <c r="M304" s="414">
        <f>$L$304+$M$303</f>
        <v>0</v>
      </c>
      <c r="N304" s="414">
        <f>$M$304+$N$303</f>
        <v>0</v>
      </c>
      <c r="O304" s="414">
        <f>$N$304+$O$303</f>
        <v>0</v>
      </c>
      <c r="P304" s="414">
        <f>$O$304+$P$303</f>
        <v>0</v>
      </c>
      <c r="Q304" s="414">
        <f>$P$304+$Q$303</f>
        <v>0</v>
      </c>
      <c r="R304" s="414">
        <f>$Q$304+$R$303</f>
        <v>0</v>
      </c>
      <c r="S304" s="414">
        <f>$R$304+$S$303</f>
        <v>0</v>
      </c>
      <c r="T304" s="414">
        <f>$S$304+$T$303</f>
        <v>0</v>
      </c>
      <c r="U304" s="414">
        <f>$T$304+$U$303</f>
        <v>0</v>
      </c>
      <c r="V304" s="414">
        <f>$U$304+$V$303</f>
        <v>0</v>
      </c>
      <c r="W304" s="415"/>
      <c r="X304" s="420">
        <v>0</v>
      </c>
      <c r="Y304" s="420">
        <v>0</v>
      </c>
      <c r="Z304" s="420">
        <v>0</v>
      </c>
      <c r="AA304" s="80"/>
      <c r="AB304" s="77"/>
      <c r="AC304" s="77"/>
      <c r="AD304" s="77"/>
      <c r="AE304" s="77"/>
      <c r="AF304" s="77"/>
      <c r="AG304" s="77"/>
      <c r="AH304" s="77"/>
      <c r="AI304" s="77"/>
      <c r="AJ304" s="77"/>
      <c r="AK304" s="77"/>
      <c r="AL304" s="77"/>
      <c r="AM304" s="77"/>
      <c r="AN304" s="77"/>
      <c r="AO304" s="77"/>
      <c r="AP304" s="77"/>
      <c r="AQ304" s="77"/>
      <c r="AR304" s="77"/>
      <c r="AS304" s="77"/>
      <c r="AT304" s="70"/>
      <c r="AU304" s="70"/>
      <c r="AV304" s="70"/>
      <c r="AW304" s="70"/>
    </row>
    <row r="305" spans="1:49" ht="15.5">
      <c r="A305" s="141"/>
      <c r="B305" s="20"/>
      <c r="C305" s="20"/>
      <c r="D305" s="20"/>
      <c r="E305" s="20"/>
      <c r="F305" s="20"/>
      <c r="G305" s="20"/>
      <c r="H305" s="20"/>
      <c r="I305" s="20"/>
      <c r="J305" s="20"/>
      <c r="K305" s="20"/>
      <c r="L305" s="20"/>
      <c r="M305" s="20"/>
      <c r="N305" s="20"/>
      <c r="O305" s="20"/>
      <c r="P305" s="20"/>
      <c r="Q305" s="20"/>
      <c r="R305" s="79"/>
      <c r="S305" s="79"/>
      <c r="T305" s="79"/>
      <c r="U305" s="79"/>
      <c r="V305" s="79"/>
      <c r="W305" s="79"/>
      <c r="X305" s="418" t="s">
        <v>315</v>
      </c>
      <c r="Y305" s="79"/>
      <c r="AT305" s="50"/>
      <c r="AU305" s="50"/>
      <c r="AV305" s="50"/>
      <c r="AW305" s="50"/>
    </row>
    <row r="306" spans="1:49" ht="15.5">
      <c r="A306" s="141"/>
      <c r="B306" s="6"/>
      <c r="C306" s="6"/>
      <c r="D306" s="6"/>
      <c r="E306" s="6"/>
      <c r="F306" s="6"/>
      <c r="G306" s="6"/>
      <c r="H306" s="6"/>
      <c r="I306" s="6"/>
      <c r="J306" s="6"/>
      <c r="K306" s="6"/>
      <c r="L306" s="6"/>
      <c r="M306" s="6"/>
      <c r="N306" s="6"/>
      <c r="O306" s="6"/>
      <c r="P306" s="6"/>
      <c r="Q306" s="20"/>
      <c r="R306" s="79"/>
      <c r="S306" s="79"/>
      <c r="T306" s="79"/>
      <c r="U306" s="79"/>
      <c r="V306" s="79"/>
      <c r="W306" s="79"/>
      <c r="X306" s="79"/>
      <c r="AT306" s="50"/>
      <c r="AU306" s="50"/>
      <c r="AV306" s="50"/>
      <c r="AW306" s="50"/>
    </row>
    <row r="307" spans="1:49" ht="15.5">
      <c r="A307" s="396"/>
      <c r="B307" s="839" t="s">
        <v>349</v>
      </c>
      <c r="C307" s="840"/>
      <c r="D307" s="840"/>
      <c r="E307" s="840"/>
      <c r="F307" s="840"/>
      <c r="G307" s="840"/>
      <c r="H307" s="840"/>
      <c r="I307" s="840"/>
      <c r="J307" s="840"/>
      <c r="K307" s="840"/>
      <c r="L307" s="840"/>
      <c r="M307" s="840"/>
      <c r="N307" s="840"/>
      <c r="O307" s="840"/>
      <c r="P307" s="840"/>
      <c r="Q307" s="840"/>
      <c r="R307" s="840"/>
      <c r="S307" s="840"/>
      <c r="T307" s="840"/>
      <c r="U307" s="840"/>
      <c r="V307" s="840"/>
      <c r="W307" s="840"/>
      <c r="X307" s="840"/>
      <c r="Y307" s="840"/>
      <c r="Z307" s="840"/>
      <c r="AA307" s="840"/>
      <c r="AB307" s="840"/>
      <c r="AT307" s="50"/>
      <c r="AU307" s="50"/>
      <c r="AV307" s="50"/>
      <c r="AW307" s="50"/>
    </row>
    <row r="308" spans="1:49" s="77" customFormat="1" ht="15.5">
      <c r="A308" s="396"/>
      <c r="B308" s="163"/>
      <c r="C308" s="163"/>
      <c r="D308" s="163"/>
      <c r="E308" s="163"/>
      <c r="F308" s="163"/>
      <c r="G308" s="163"/>
      <c r="H308" s="163"/>
      <c r="I308" s="163"/>
      <c r="J308" s="163"/>
      <c r="K308" s="163"/>
      <c r="L308" s="163"/>
      <c r="M308" s="163"/>
      <c r="N308" s="163"/>
      <c r="O308" s="163"/>
      <c r="P308" s="163"/>
      <c r="Q308" s="79"/>
      <c r="R308" s="79"/>
      <c r="S308" s="79"/>
      <c r="T308" s="79"/>
      <c r="U308" s="79"/>
      <c r="V308" s="79"/>
      <c r="W308" s="79"/>
      <c r="X308" s="79"/>
    </row>
    <row r="309" spans="1:49" s="77" customFormat="1">
      <c r="A309" s="22"/>
      <c r="B309" s="161" t="s">
        <v>350</v>
      </c>
      <c r="C309" s="80"/>
      <c r="D309" s="80"/>
      <c r="E309" s="80"/>
      <c r="F309" s="80"/>
      <c r="G309" s="80"/>
      <c r="H309" s="80"/>
      <c r="I309" s="80"/>
      <c r="J309" s="80"/>
    </row>
    <row r="310" spans="1:49" s="77" customFormat="1">
      <c r="A310" s="22"/>
      <c r="B310" s="161"/>
      <c r="C310" s="80"/>
      <c r="D310" s="80"/>
      <c r="E310" s="80"/>
      <c r="F310" s="80"/>
      <c r="G310" s="80"/>
      <c r="H310" s="80"/>
      <c r="I310" s="80"/>
      <c r="J310" s="80"/>
    </row>
    <row r="311" spans="1:49" s="77" customFormat="1">
      <c r="A311" s="22"/>
      <c r="B311" s="806" t="s">
        <v>351</v>
      </c>
      <c r="C311" s="806"/>
      <c r="D311" s="806"/>
      <c r="E311" s="806"/>
      <c r="F311" s="806"/>
      <c r="G311" s="806"/>
      <c r="H311" s="806"/>
      <c r="I311" s="806"/>
      <c r="J311" s="806"/>
      <c r="K311" s="806"/>
      <c r="L311" s="806"/>
      <c r="M311" s="806"/>
    </row>
    <row r="312" spans="1:49" s="77" customFormat="1">
      <c r="A312" s="22"/>
      <c r="B312" s="806"/>
      <c r="C312" s="806"/>
      <c r="D312" s="806"/>
      <c r="E312" s="806"/>
      <c r="F312" s="806"/>
      <c r="G312" s="806"/>
      <c r="H312" s="806"/>
      <c r="I312" s="806"/>
      <c r="J312" s="806"/>
      <c r="K312" s="806"/>
      <c r="L312" s="806"/>
      <c r="M312" s="806"/>
    </row>
    <row r="313" spans="1:49" s="77" customFormat="1">
      <c r="A313" s="22"/>
      <c r="B313" s="806"/>
      <c r="C313" s="806"/>
      <c r="D313" s="806"/>
      <c r="E313" s="806"/>
      <c r="F313" s="806"/>
      <c r="G313" s="806"/>
      <c r="H313" s="806"/>
      <c r="I313" s="806"/>
      <c r="J313" s="806"/>
      <c r="K313" s="806"/>
      <c r="L313" s="806"/>
      <c r="M313" s="806"/>
    </row>
    <row r="314" spans="1:49" s="77" customFormat="1">
      <c r="A314" s="22"/>
      <c r="B314" s="806"/>
      <c r="C314" s="806"/>
      <c r="D314" s="806"/>
      <c r="E314" s="806"/>
      <c r="F314" s="806"/>
      <c r="G314" s="806"/>
      <c r="H314" s="806"/>
      <c r="I314" s="806"/>
      <c r="J314" s="806"/>
      <c r="K314" s="806"/>
      <c r="L314" s="806"/>
      <c r="M314" s="806"/>
    </row>
    <row r="315" spans="1:49" s="77" customFormat="1">
      <c r="A315" s="22"/>
      <c r="B315" s="293"/>
      <c r="C315" s="293"/>
      <c r="D315" s="293"/>
      <c r="E315" s="293"/>
      <c r="F315" s="293"/>
      <c r="G315" s="293"/>
      <c r="H315" s="293"/>
      <c r="I315" s="293"/>
      <c r="J315" s="293"/>
      <c r="K315" s="293"/>
      <c r="L315" s="293"/>
      <c r="M315" s="293"/>
    </row>
    <row r="316" spans="1:49" s="77" customFormat="1">
      <c r="A316" s="22"/>
      <c r="B316" s="80" t="s">
        <v>352</v>
      </c>
      <c r="C316" s="80"/>
      <c r="D316" s="80"/>
      <c r="E316" s="80"/>
      <c r="F316" s="80"/>
      <c r="G316" s="80"/>
      <c r="H316" s="80"/>
      <c r="I316" s="80"/>
      <c r="J316" s="80"/>
      <c r="N316" s="300" t="s">
        <v>121</v>
      </c>
    </row>
    <row r="317" spans="1:49" s="77" customFormat="1">
      <c r="A317" s="22"/>
      <c r="B317" s="80"/>
      <c r="C317" s="80"/>
      <c r="D317" s="80"/>
    </row>
    <row r="318" spans="1:49" s="77" customFormat="1" ht="14.15" customHeight="1">
      <c r="A318" s="22"/>
      <c r="B318" s="806" t="s">
        <v>353</v>
      </c>
      <c r="C318" s="806"/>
      <c r="D318" s="806"/>
      <c r="E318" s="806"/>
      <c r="F318" s="806"/>
      <c r="G318" s="806"/>
      <c r="H318" s="806"/>
      <c r="I318" s="806"/>
      <c r="J318" s="806"/>
      <c r="K318" s="806"/>
      <c r="L318" s="806"/>
      <c r="M318" s="162"/>
      <c r="N318" s="110">
        <v>100</v>
      </c>
      <c r="O318" s="162" t="s">
        <v>194</v>
      </c>
      <c r="P318" s="162"/>
      <c r="Q318" s="168"/>
      <c r="S318" s="168"/>
    </row>
    <row r="319" spans="1:49" s="77" customFormat="1" ht="14.15" customHeight="1">
      <c r="A319" s="22"/>
      <c r="B319" s="806"/>
      <c r="C319" s="806"/>
      <c r="D319" s="806"/>
      <c r="E319" s="806"/>
      <c r="F319" s="806"/>
      <c r="G319" s="806"/>
      <c r="H319" s="806"/>
      <c r="I319" s="806"/>
      <c r="J319" s="806"/>
      <c r="K319" s="806"/>
      <c r="L319" s="806"/>
      <c r="M319" s="162"/>
      <c r="N319" s="162"/>
      <c r="O319" s="162"/>
      <c r="P319" s="162"/>
      <c r="Q319" s="168"/>
      <c r="S319" s="168"/>
    </row>
    <row r="320" spans="1:49" s="77" customFormat="1" ht="14.15" customHeight="1">
      <c r="A320" s="22"/>
      <c r="B320" s="166"/>
      <c r="C320" s="167"/>
      <c r="D320" s="167"/>
      <c r="E320" s="167"/>
      <c r="F320" s="166"/>
      <c r="G320" s="162"/>
      <c r="H320" s="162"/>
      <c r="I320" s="162"/>
      <c r="J320" s="162"/>
      <c r="K320" s="162"/>
      <c r="L320" s="162"/>
      <c r="M320" s="162"/>
      <c r="N320" s="162"/>
      <c r="O320" s="162"/>
      <c r="P320" s="162"/>
      <c r="Q320" s="168"/>
      <c r="S320" s="168"/>
    </row>
    <row r="321" spans="1:49" s="77" customFormat="1">
      <c r="A321" s="22"/>
      <c r="B321" s="166" t="s">
        <v>354</v>
      </c>
      <c r="C321" s="162"/>
      <c r="D321" s="162"/>
      <c r="E321" s="162"/>
      <c r="F321" s="162"/>
      <c r="G321" s="162"/>
      <c r="H321" s="162"/>
      <c r="I321" s="162"/>
      <c r="J321" s="162"/>
      <c r="K321" s="162"/>
      <c r="L321" s="162"/>
      <c r="M321" s="162"/>
      <c r="N321" s="162"/>
      <c r="O321" s="162"/>
      <c r="P321" s="162"/>
    </row>
    <row r="322" spans="1:49" s="77" customFormat="1">
      <c r="A322" s="22"/>
      <c r="B322" s="166"/>
      <c r="C322" s="162"/>
      <c r="D322" s="162"/>
      <c r="E322" s="162"/>
      <c r="F322" s="162"/>
      <c r="G322" s="162"/>
      <c r="H322" s="162"/>
      <c r="I322" s="162"/>
      <c r="J322" s="162"/>
      <c r="K322" s="162"/>
      <c r="L322" s="162"/>
      <c r="M322" s="162"/>
      <c r="N322" s="162"/>
      <c r="O322" s="162"/>
      <c r="P322" s="162"/>
    </row>
    <row r="323" spans="1:49">
      <c r="A323" s="22"/>
      <c r="B323" s="791" t="s">
        <v>355</v>
      </c>
      <c r="C323" s="792"/>
      <c r="D323" s="792"/>
      <c r="E323" s="792"/>
      <c r="F323" s="792"/>
      <c r="G323" s="792"/>
      <c r="H323" s="792"/>
      <c r="I323" s="792"/>
      <c r="J323" s="792"/>
      <c r="K323" s="792"/>
      <c r="L323" s="792"/>
      <c r="M323" s="792"/>
      <c r="N323" s="792"/>
      <c r="O323" s="792"/>
      <c r="P323" s="793"/>
      <c r="Q323" s="50"/>
      <c r="AT323" s="29"/>
      <c r="AU323" s="29"/>
      <c r="AV323" s="29"/>
      <c r="AW323" s="29"/>
    </row>
    <row r="324" spans="1:49">
      <c r="A324" s="22"/>
      <c r="B324" s="794"/>
      <c r="C324" s="795"/>
      <c r="D324" s="795"/>
      <c r="E324" s="795"/>
      <c r="F324" s="795"/>
      <c r="G324" s="795"/>
      <c r="H324" s="795"/>
      <c r="I324" s="795"/>
      <c r="J324" s="795"/>
      <c r="K324" s="795"/>
      <c r="L324" s="795"/>
      <c r="M324" s="795"/>
      <c r="N324" s="795"/>
      <c r="O324" s="795"/>
      <c r="P324" s="796"/>
      <c r="Q324" s="50"/>
      <c r="AT324" s="29"/>
      <c r="AU324" s="29"/>
      <c r="AV324" s="29"/>
      <c r="AW324" s="29"/>
    </row>
    <row r="325" spans="1:49">
      <c r="A325" s="22"/>
      <c r="B325" s="794"/>
      <c r="C325" s="795"/>
      <c r="D325" s="795"/>
      <c r="E325" s="795"/>
      <c r="F325" s="795"/>
      <c r="G325" s="795"/>
      <c r="H325" s="795"/>
      <c r="I325" s="795"/>
      <c r="J325" s="795"/>
      <c r="K325" s="795"/>
      <c r="L325" s="795"/>
      <c r="M325" s="795"/>
      <c r="N325" s="795"/>
      <c r="O325" s="795"/>
      <c r="P325" s="796"/>
      <c r="Q325" s="50"/>
      <c r="AT325" s="29"/>
      <c r="AU325" s="29"/>
      <c r="AV325" s="29"/>
      <c r="AW325" s="29"/>
    </row>
    <row r="326" spans="1:49">
      <c r="A326" s="22"/>
      <c r="B326" s="797"/>
      <c r="C326" s="798"/>
      <c r="D326" s="798"/>
      <c r="E326" s="798"/>
      <c r="F326" s="798"/>
      <c r="G326" s="798"/>
      <c r="H326" s="798"/>
      <c r="I326" s="798"/>
      <c r="J326" s="798"/>
      <c r="K326" s="798"/>
      <c r="L326" s="798"/>
      <c r="M326" s="798"/>
      <c r="N326" s="798"/>
      <c r="O326" s="798"/>
      <c r="P326" s="799"/>
      <c r="Q326" s="50"/>
      <c r="AT326" s="29"/>
      <c r="AU326" s="29"/>
      <c r="AV326" s="29"/>
      <c r="AW326" s="29"/>
    </row>
    <row r="327" spans="1:49">
      <c r="A327" s="22"/>
      <c r="B327" s="50"/>
      <c r="C327" s="50"/>
      <c r="D327" s="50"/>
      <c r="E327" s="50"/>
      <c r="F327" s="50"/>
      <c r="G327" s="50"/>
      <c r="H327" s="50"/>
      <c r="I327" s="50"/>
      <c r="J327" s="50"/>
      <c r="K327" s="50"/>
      <c r="L327" s="50"/>
      <c r="M327" s="50"/>
      <c r="N327" s="50"/>
      <c r="O327" s="50"/>
      <c r="P327" s="50"/>
      <c r="Q327" s="50"/>
      <c r="AT327" s="29"/>
      <c r="AU327" s="29"/>
      <c r="AV327" s="29"/>
      <c r="AW327" s="29"/>
    </row>
    <row r="328" spans="1:49" ht="15.5">
      <c r="A328" s="141"/>
      <c r="B328" s="839" t="s">
        <v>356</v>
      </c>
      <c r="C328" s="840"/>
      <c r="D328" s="840"/>
      <c r="E328" s="840"/>
      <c r="F328" s="840"/>
      <c r="G328" s="840"/>
      <c r="H328" s="840"/>
      <c r="I328" s="840"/>
      <c r="J328" s="840"/>
      <c r="K328" s="840"/>
      <c r="L328" s="840"/>
      <c r="M328" s="840"/>
      <c r="N328" s="840"/>
      <c r="O328" s="840"/>
      <c r="P328" s="840"/>
      <c r="Q328" s="840"/>
      <c r="R328" s="840"/>
      <c r="S328" s="840"/>
      <c r="T328" s="840"/>
      <c r="U328" s="840"/>
      <c r="V328" s="840"/>
      <c r="W328" s="840"/>
      <c r="X328" s="840"/>
      <c r="Y328" s="840"/>
      <c r="Z328" s="840"/>
      <c r="AA328" s="840"/>
      <c r="AB328" s="840"/>
      <c r="AT328" s="50"/>
      <c r="AU328" s="50"/>
      <c r="AV328" s="50"/>
      <c r="AW328" s="50"/>
    </row>
    <row r="329" spans="1:49">
      <c r="A329" s="22"/>
      <c r="B329" s="50"/>
      <c r="C329" s="50"/>
      <c r="D329" s="50"/>
      <c r="E329" s="50"/>
      <c r="F329" s="50"/>
      <c r="G329" s="50"/>
      <c r="H329" s="50"/>
      <c r="I329" s="50"/>
      <c r="J329" s="50"/>
      <c r="K329" s="50"/>
      <c r="L329" s="50"/>
      <c r="M329" s="50"/>
      <c r="N329" s="50"/>
      <c r="O329" s="50"/>
      <c r="P329" s="50"/>
      <c r="Q329" s="50"/>
      <c r="AT329" s="29"/>
      <c r="AU329" s="29"/>
      <c r="AV329" s="29"/>
      <c r="AW329" s="29"/>
    </row>
    <row r="330" spans="1:49">
      <c r="A330" s="22"/>
      <c r="B330" s="108" t="s">
        <v>357</v>
      </c>
      <c r="C330" s="50"/>
      <c r="D330" s="50"/>
      <c r="E330" s="50"/>
      <c r="F330" s="50"/>
      <c r="G330" s="50"/>
      <c r="H330" s="50"/>
      <c r="I330" s="50"/>
      <c r="J330" s="50"/>
      <c r="K330" s="50"/>
      <c r="L330" s="50"/>
      <c r="M330" s="50"/>
      <c r="N330" s="50"/>
      <c r="O330" s="50"/>
      <c r="P330" s="50"/>
      <c r="Q330" s="50"/>
      <c r="AT330" s="29"/>
      <c r="AU330" s="29"/>
      <c r="AV330" s="29"/>
      <c r="AW330" s="29"/>
    </row>
    <row r="331" spans="1:49" ht="15.5">
      <c r="A331" s="141"/>
      <c r="B331" s="824" t="s">
        <v>358</v>
      </c>
      <c r="C331" s="824"/>
      <c r="D331" s="824"/>
      <c r="E331" s="824"/>
      <c r="F331" s="824"/>
      <c r="G331" s="824"/>
      <c r="H331" s="824"/>
      <c r="I331" s="824"/>
      <c r="J331" s="824"/>
      <c r="K331" s="824"/>
      <c r="L331" s="824"/>
      <c r="M331" s="824"/>
      <c r="N331" s="824"/>
      <c r="O331" s="824"/>
      <c r="P331" s="824"/>
      <c r="Q331" s="20"/>
      <c r="R331" s="79"/>
      <c r="S331" s="79"/>
      <c r="T331" s="79"/>
      <c r="U331" s="79"/>
      <c r="V331" s="79"/>
      <c r="W331" s="79"/>
      <c r="X331" s="79"/>
      <c r="AT331" s="50"/>
      <c r="AU331" s="50"/>
      <c r="AV331" s="50"/>
      <c r="AW331" s="50"/>
    </row>
    <row r="332" spans="1:49" ht="15.5">
      <c r="A332" s="141"/>
      <c r="B332" s="824"/>
      <c r="C332" s="824"/>
      <c r="D332" s="824"/>
      <c r="E332" s="824"/>
      <c r="F332" s="824"/>
      <c r="G332" s="824"/>
      <c r="H332" s="824"/>
      <c r="I332" s="824"/>
      <c r="J332" s="824"/>
      <c r="K332" s="824"/>
      <c r="L332" s="824"/>
      <c r="M332" s="824"/>
      <c r="N332" s="824"/>
      <c r="O332" s="824"/>
      <c r="P332" s="824"/>
      <c r="Q332" s="20"/>
      <c r="R332" s="79"/>
      <c r="S332" s="79"/>
      <c r="T332" s="79"/>
      <c r="U332" s="79"/>
      <c r="V332" s="79"/>
      <c r="W332" s="79"/>
      <c r="X332" s="79"/>
      <c r="AT332" s="50"/>
      <c r="AU332" s="50"/>
      <c r="AV332" s="50"/>
      <c r="AW332" s="50"/>
    </row>
    <row r="333" spans="1:49" ht="15.5">
      <c r="A333" s="141"/>
      <c r="B333" s="824"/>
      <c r="C333" s="824"/>
      <c r="D333" s="824"/>
      <c r="E333" s="824"/>
      <c r="F333" s="824"/>
      <c r="G333" s="824"/>
      <c r="H333" s="824"/>
      <c r="I333" s="824"/>
      <c r="J333" s="824"/>
      <c r="K333" s="824"/>
      <c r="L333" s="824"/>
      <c r="M333" s="824"/>
      <c r="N333" s="824"/>
      <c r="O333" s="824"/>
      <c r="P333" s="824"/>
      <c r="Q333" s="20"/>
      <c r="R333" s="79"/>
      <c r="S333" s="79"/>
      <c r="T333" s="79"/>
      <c r="U333" s="79"/>
      <c r="V333" s="79"/>
      <c r="W333" s="79"/>
      <c r="X333" s="79"/>
      <c r="AT333" s="50"/>
      <c r="AU333" s="50"/>
      <c r="AV333" s="50"/>
      <c r="AW333" s="50"/>
    </row>
    <row r="334" spans="1:49" ht="15.5">
      <c r="A334" s="141"/>
      <c r="B334" s="791" t="s">
        <v>359</v>
      </c>
      <c r="C334" s="792"/>
      <c r="D334" s="792"/>
      <c r="E334" s="792"/>
      <c r="F334" s="792"/>
      <c r="G334" s="792"/>
      <c r="H334" s="792"/>
      <c r="I334" s="792"/>
      <c r="J334" s="792"/>
      <c r="K334" s="792"/>
      <c r="L334" s="792"/>
      <c r="M334" s="792"/>
      <c r="N334" s="792"/>
      <c r="O334" s="792"/>
      <c r="P334" s="793"/>
      <c r="Q334" s="20"/>
      <c r="R334" s="79"/>
      <c r="S334" s="79"/>
      <c r="T334" s="79"/>
      <c r="U334" s="79"/>
      <c r="V334" s="79"/>
      <c r="W334" s="79"/>
      <c r="X334" s="79"/>
      <c r="AT334" s="50"/>
      <c r="AU334" s="50"/>
      <c r="AV334" s="50"/>
      <c r="AW334" s="50"/>
    </row>
    <row r="335" spans="1:49" ht="15.5">
      <c r="A335" s="141"/>
      <c r="B335" s="794"/>
      <c r="C335" s="795"/>
      <c r="D335" s="795"/>
      <c r="E335" s="795"/>
      <c r="F335" s="795"/>
      <c r="G335" s="795"/>
      <c r="H335" s="795"/>
      <c r="I335" s="795"/>
      <c r="J335" s="795"/>
      <c r="K335" s="795"/>
      <c r="L335" s="795"/>
      <c r="M335" s="795"/>
      <c r="N335" s="795"/>
      <c r="O335" s="795"/>
      <c r="P335" s="796"/>
      <c r="Q335" s="20"/>
      <c r="R335" s="79"/>
      <c r="S335" s="79"/>
      <c r="T335" s="79"/>
      <c r="U335" s="79"/>
      <c r="V335" s="79"/>
      <c r="W335" s="79"/>
      <c r="X335" s="79"/>
      <c r="AT335" s="50"/>
      <c r="AU335" s="50"/>
      <c r="AV335" s="50"/>
      <c r="AW335" s="50"/>
    </row>
    <row r="336" spans="1:49" ht="15.5">
      <c r="A336" s="141"/>
      <c r="B336" s="794"/>
      <c r="C336" s="795"/>
      <c r="D336" s="795"/>
      <c r="E336" s="795"/>
      <c r="F336" s="795"/>
      <c r="G336" s="795"/>
      <c r="H336" s="795"/>
      <c r="I336" s="795"/>
      <c r="J336" s="795"/>
      <c r="K336" s="795"/>
      <c r="L336" s="795"/>
      <c r="M336" s="795"/>
      <c r="N336" s="795"/>
      <c r="O336" s="795"/>
      <c r="P336" s="796"/>
      <c r="Q336" s="20"/>
      <c r="R336" s="79"/>
      <c r="S336" s="79"/>
      <c r="T336" s="79"/>
      <c r="U336" s="79"/>
      <c r="V336" s="79"/>
      <c r="W336" s="79"/>
      <c r="X336" s="79"/>
      <c r="AT336" s="50"/>
      <c r="AU336" s="50"/>
      <c r="AV336" s="50"/>
      <c r="AW336" s="50"/>
    </row>
    <row r="337" spans="1:49" ht="15.5">
      <c r="A337" s="141"/>
      <c r="B337" s="794"/>
      <c r="C337" s="795"/>
      <c r="D337" s="795"/>
      <c r="E337" s="795"/>
      <c r="F337" s="795"/>
      <c r="G337" s="795"/>
      <c r="H337" s="795"/>
      <c r="I337" s="795"/>
      <c r="J337" s="795"/>
      <c r="K337" s="795"/>
      <c r="L337" s="795"/>
      <c r="M337" s="795"/>
      <c r="N337" s="795"/>
      <c r="O337" s="795"/>
      <c r="P337" s="796"/>
      <c r="Q337" s="20"/>
      <c r="R337" s="79"/>
      <c r="S337" s="79"/>
      <c r="T337" s="79"/>
      <c r="U337" s="79"/>
      <c r="V337" s="79"/>
      <c r="W337" s="79"/>
      <c r="X337" s="79"/>
      <c r="AT337" s="50"/>
      <c r="AU337" s="50"/>
      <c r="AV337" s="50"/>
      <c r="AW337" s="50"/>
    </row>
    <row r="338" spans="1:49" ht="15.5">
      <c r="A338" s="141"/>
      <c r="B338" s="794"/>
      <c r="C338" s="795"/>
      <c r="D338" s="795"/>
      <c r="E338" s="795"/>
      <c r="F338" s="795"/>
      <c r="G338" s="795"/>
      <c r="H338" s="795"/>
      <c r="I338" s="795"/>
      <c r="J338" s="795"/>
      <c r="K338" s="795"/>
      <c r="L338" s="795"/>
      <c r="M338" s="795"/>
      <c r="N338" s="795"/>
      <c r="O338" s="795"/>
      <c r="P338" s="796"/>
      <c r="Q338" s="20"/>
      <c r="R338" s="79"/>
      <c r="S338" s="79"/>
      <c r="T338" s="79"/>
      <c r="U338" s="79"/>
      <c r="V338" s="79"/>
      <c r="W338" s="79"/>
      <c r="X338" s="79"/>
      <c r="AT338" s="50"/>
      <c r="AU338" s="50"/>
      <c r="AV338" s="50"/>
      <c r="AW338" s="50"/>
    </row>
    <row r="339" spans="1:49" ht="15.5">
      <c r="A339" s="141"/>
      <c r="B339" s="797"/>
      <c r="C339" s="798"/>
      <c r="D339" s="798"/>
      <c r="E339" s="798"/>
      <c r="F339" s="798"/>
      <c r="G339" s="798"/>
      <c r="H339" s="798"/>
      <c r="I339" s="798"/>
      <c r="J339" s="798"/>
      <c r="K339" s="798"/>
      <c r="L339" s="798"/>
      <c r="M339" s="798"/>
      <c r="N339" s="798"/>
      <c r="O339" s="798"/>
      <c r="P339" s="799"/>
      <c r="Q339" s="20"/>
      <c r="R339" s="79"/>
      <c r="S339" s="79"/>
      <c r="T339" s="79"/>
      <c r="U339" s="79"/>
      <c r="V339" s="79"/>
      <c r="W339" s="79"/>
      <c r="X339" s="79"/>
      <c r="AT339" s="50"/>
      <c r="AU339" s="50"/>
      <c r="AV339" s="50"/>
      <c r="AW339" s="50"/>
    </row>
    <row r="340" spans="1:49" ht="15.5">
      <c r="A340" s="141"/>
      <c r="B340" s="6"/>
      <c r="C340" s="6"/>
      <c r="D340" s="6"/>
      <c r="E340" s="6"/>
      <c r="F340" s="6"/>
      <c r="G340" s="6"/>
      <c r="H340" s="6"/>
      <c r="I340" s="6"/>
      <c r="J340" s="6"/>
      <c r="K340" s="6"/>
      <c r="L340" s="6"/>
      <c r="M340" s="6"/>
      <c r="N340" s="6"/>
      <c r="O340" s="6"/>
      <c r="P340" s="6"/>
      <c r="Q340" s="20"/>
      <c r="R340" s="79"/>
      <c r="S340" s="79"/>
      <c r="T340" s="79"/>
      <c r="U340" s="79"/>
      <c r="V340" s="79"/>
      <c r="W340" s="79"/>
      <c r="X340" s="79"/>
      <c r="AT340" s="50"/>
      <c r="AU340" s="50"/>
      <c r="AV340" s="50"/>
      <c r="AW340" s="50"/>
    </row>
    <row r="341" spans="1:49" ht="15.5">
      <c r="A341" s="141"/>
      <c r="B341" s="109" t="s">
        <v>360</v>
      </c>
      <c r="C341" s="6"/>
      <c r="D341" s="6"/>
      <c r="E341" s="6"/>
      <c r="F341" s="6"/>
      <c r="G341" s="6"/>
      <c r="H341" s="6"/>
      <c r="I341" s="6"/>
      <c r="J341" s="6"/>
      <c r="K341" s="6"/>
      <c r="L341" s="6"/>
      <c r="M341" s="6"/>
      <c r="N341" s="6"/>
      <c r="O341" s="6"/>
      <c r="P341" s="6"/>
      <c r="Q341" s="20"/>
      <c r="R341" s="79"/>
      <c r="S341" s="79"/>
      <c r="T341" s="79"/>
      <c r="U341" s="79"/>
      <c r="V341" s="79"/>
      <c r="W341" s="79"/>
      <c r="X341" s="79"/>
      <c r="AT341" s="50"/>
      <c r="AU341" s="50"/>
      <c r="AV341" s="50"/>
      <c r="AW341" s="50"/>
    </row>
    <row r="342" spans="1:49" ht="15.5">
      <c r="A342" s="141"/>
      <c r="B342" s="822" t="s">
        <v>361</v>
      </c>
      <c r="C342" s="823"/>
      <c r="D342" s="823"/>
      <c r="E342" s="823"/>
      <c r="F342" s="823"/>
      <c r="G342" s="823"/>
      <c r="H342" s="823"/>
      <c r="I342" s="823"/>
      <c r="J342" s="823"/>
      <c r="K342" s="823"/>
      <c r="L342" s="823"/>
      <c r="M342" s="823"/>
      <c r="N342" s="823"/>
      <c r="O342" s="823"/>
      <c r="P342" s="823"/>
      <c r="Q342" s="20"/>
      <c r="R342" s="79"/>
      <c r="S342" s="79"/>
      <c r="T342" s="79"/>
      <c r="U342" s="79"/>
      <c r="V342" s="79"/>
      <c r="W342" s="79"/>
      <c r="X342" s="79"/>
      <c r="AT342" s="50"/>
      <c r="AU342" s="50"/>
      <c r="AV342" s="50"/>
      <c r="AW342" s="50"/>
    </row>
    <row r="343" spans="1:49" ht="15.5">
      <c r="A343" s="141"/>
      <c r="B343" s="823"/>
      <c r="C343" s="823"/>
      <c r="D343" s="823"/>
      <c r="E343" s="823"/>
      <c r="F343" s="823"/>
      <c r="G343" s="823"/>
      <c r="H343" s="823"/>
      <c r="I343" s="823"/>
      <c r="J343" s="823"/>
      <c r="K343" s="823"/>
      <c r="L343" s="823"/>
      <c r="M343" s="823"/>
      <c r="N343" s="823"/>
      <c r="O343" s="823"/>
      <c r="P343" s="823"/>
      <c r="Q343" s="20"/>
      <c r="R343" s="79"/>
      <c r="S343" s="79"/>
      <c r="T343" s="79"/>
      <c r="U343" s="79"/>
      <c r="V343" s="79"/>
      <c r="W343" s="79"/>
      <c r="X343" s="79"/>
      <c r="AT343" s="50"/>
      <c r="AU343" s="50"/>
      <c r="AV343" s="50"/>
      <c r="AW343" s="50"/>
    </row>
    <row r="344" spans="1:49" ht="15.5">
      <c r="A344" s="141"/>
      <c r="B344" s="823"/>
      <c r="C344" s="823"/>
      <c r="D344" s="823"/>
      <c r="E344" s="823"/>
      <c r="F344" s="823"/>
      <c r="G344" s="823"/>
      <c r="H344" s="823"/>
      <c r="I344" s="823"/>
      <c r="J344" s="823"/>
      <c r="K344" s="823"/>
      <c r="L344" s="823"/>
      <c r="M344" s="823"/>
      <c r="N344" s="823"/>
      <c r="O344" s="823"/>
      <c r="P344" s="823"/>
      <c r="Q344" s="20"/>
      <c r="R344" s="79"/>
      <c r="S344" s="79"/>
      <c r="T344" s="79"/>
      <c r="U344" s="79"/>
      <c r="V344" s="79"/>
      <c r="W344" s="79"/>
      <c r="X344" s="79"/>
      <c r="AT344" s="50"/>
      <c r="AU344" s="50"/>
      <c r="AV344" s="50"/>
      <c r="AW344" s="50"/>
    </row>
    <row r="345" spans="1:49" ht="15.5">
      <c r="A345" s="141"/>
      <c r="B345" s="823"/>
      <c r="C345" s="823"/>
      <c r="D345" s="823"/>
      <c r="E345" s="823"/>
      <c r="F345" s="823"/>
      <c r="G345" s="823"/>
      <c r="H345" s="823"/>
      <c r="I345" s="823"/>
      <c r="J345" s="823"/>
      <c r="K345" s="823"/>
      <c r="L345" s="823"/>
      <c r="M345" s="823"/>
      <c r="N345" s="823"/>
      <c r="O345" s="823"/>
      <c r="P345" s="823"/>
      <c r="Q345" s="20"/>
      <c r="R345" s="79"/>
      <c r="S345" s="79"/>
      <c r="T345" s="79"/>
      <c r="U345" s="79"/>
      <c r="V345" s="79"/>
      <c r="W345" s="79"/>
      <c r="X345" s="79"/>
      <c r="AT345" s="50"/>
      <c r="AU345" s="50"/>
      <c r="AV345" s="50"/>
      <c r="AW345" s="50"/>
    </row>
    <row r="346" spans="1:49" ht="15.5">
      <c r="A346" s="141"/>
      <c r="B346" s="93"/>
      <c r="C346" s="93"/>
      <c r="D346" s="93"/>
      <c r="E346" s="93"/>
      <c r="F346" s="93"/>
      <c r="G346" s="93"/>
      <c r="H346" s="93"/>
      <c r="I346" s="93"/>
      <c r="J346" s="93"/>
      <c r="K346" s="93"/>
      <c r="L346" s="93"/>
      <c r="M346" s="93"/>
      <c r="N346" s="93"/>
      <c r="O346" s="93"/>
      <c r="P346" s="93"/>
      <c r="Q346" s="20"/>
      <c r="R346" s="79"/>
      <c r="S346" s="79"/>
      <c r="T346" s="79"/>
      <c r="U346" s="79"/>
      <c r="V346" s="79"/>
      <c r="W346" s="79"/>
      <c r="X346" s="79"/>
      <c r="AT346" s="50"/>
      <c r="AU346" s="50"/>
      <c r="AV346" s="50"/>
      <c r="AW346" s="50"/>
    </row>
    <row r="347" spans="1:49" ht="15.5">
      <c r="A347" s="141"/>
      <c r="B347" s="791" t="s">
        <v>362</v>
      </c>
      <c r="C347" s="792"/>
      <c r="D347" s="792"/>
      <c r="E347" s="792"/>
      <c r="F347" s="792"/>
      <c r="G347" s="792"/>
      <c r="H347" s="792"/>
      <c r="I347" s="792"/>
      <c r="J347" s="792"/>
      <c r="K347" s="792"/>
      <c r="L347" s="792"/>
      <c r="M347" s="792"/>
      <c r="N347" s="792"/>
      <c r="O347" s="792"/>
      <c r="P347" s="793"/>
      <c r="Q347" s="20"/>
      <c r="R347" s="79"/>
      <c r="S347" s="79"/>
      <c r="T347" s="79"/>
      <c r="U347" s="79"/>
      <c r="V347" s="79"/>
      <c r="W347" s="79"/>
      <c r="X347" s="79"/>
      <c r="AT347" s="50"/>
      <c r="AU347" s="50"/>
      <c r="AV347" s="50"/>
      <c r="AW347" s="50"/>
    </row>
    <row r="348" spans="1:49" ht="15.5">
      <c r="A348" s="141"/>
      <c r="B348" s="794"/>
      <c r="C348" s="795"/>
      <c r="D348" s="795"/>
      <c r="E348" s="795"/>
      <c r="F348" s="795"/>
      <c r="G348" s="795"/>
      <c r="H348" s="795"/>
      <c r="I348" s="795"/>
      <c r="J348" s="795"/>
      <c r="K348" s="795"/>
      <c r="L348" s="795"/>
      <c r="M348" s="795"/>
      <c r="N348" s="795"/>
      <c r="O348" s="795"/>
      <c r="P348" s="796"/>
      <c r="Q348" s="20"/>
      <c r="R348" s="79"/>
      <c r="S348" s="79"/>
      <c r="T348" s="79"/>
      <c r="U348" s="79"/>
      <c r="V348" s="79"/>
      <c r="W348" s="79"/>
      <c r="X348" s="79"/>
      <c r="AT348" s="50"/>
      <c r="AU348" s="50"/>
      <c r="AV348" s="50"/>
      <c r="AW348" s="50"/>
    </row>
    <row r="349" spans="1:49" ht="15.5">
      <c r="A349" s="141"/>
      <c r="B349" s="794"/>
      <c r="C349" s="795"/>
      <c r="D349" s="795"/>
      <c r="E349" s="795"/>
      <c r="F349" s="795"/>
      <c r="G349" s="795"/>
      <c r="H349" s="795"/>
      <c r="I349" s="795"/>
      <c r="J349" s="795"/>
      <c r="K349" s="795"/>
      <c r="L349" s="795"/>
      <c r="M349" s="795"/>
      <c r="N349" s="795"/>
      <c r="O349" s="795"/>
      <c r="P349" s="796"/>
      <c r="Q349" s="20"/>
      <c r="R349" s="79"/>
      <c r="S349" s="79"/>
      <c r="T349" s="79"/>
      <c r="U349" s="79"/>
      <c r="V349" s="79"/>
      <c r="W349" s="79"/>
      <c r="X349" s="79"/>
      <c r="AT349" s="50"/>
      <c r="AU349" s="50"/>
      <c r="AV349" s="50"/>
      <c r="AW349" s="50"/>
    </row>
    <row r="350" spans="1:49" ht="15.5">
      <c r="A350" s="141"/>
      <c r="B350" s="794"/>
      <c r="C350" s="795"/>
      <c r="D350" s="795"/>
      <c r="E350" s="795"/>
      <c r="F350" s="795"/>
      <c r="G350" s="795"/>
      <c r="H350" s="795"/>
      <c r="I350" s="795"/>
      <c r="J350" s="795"/>
      <c r="K350" s="795"/>
      <c r="L350" s="795"/>
      <c r="M350" s="795"/>
      <c r="N350" s="795"/>
      <c r="O350" s="795"/>
      <c r="P350" s="796"/>
      <c r="Q350" s="20"/>
      <c r="R350" s="79"/>
      <c r="S350" s="79"/>
      <c r="T350" s="79"/>
      <c r="U350" s="79"/>
      <c r="V350" s="79"/>
      <c r="W350" s="79"/>
      <c r="X350" s="79"/>
      <c r="AT350" s="50"/>
      <c r="AU350" s="50"/>
      <c r="AV350" s="50"/>
      <c r="AW350" s="50"/>
    </row>
    <row r="351" spans="1:49" ht="15.5">
      <c r="A351" s="141"/>
      <c r="B351" s="794"/>
      <c r="C351" s="795"/>
      <c r="D351" s="795"/>
      <c r="E351" s="795"/>
      <c r="F351" s="795"/>
      <c r="G351" s="795"/>
      <c r="H351" s="795"/>
      <c r="I351" s="795"/>
      <c r="J351" s="795"/>
      <c r="K351" s="795"/>
      <c r="L351" s="795"/>
      <c r="M351" s="795"/>
      <c r="N351" s="795"/>
      <c r="O351" s="795"/>
      <c r="P351" s="796"/>
      <c r="Q351" s="20"/>
      <c r="R351" s="79"/>
      <c r="S351" s="79"/>
      <c r="T351" s="79"/>
      <c r="U351" s="79"/>
      <c r="V351" s="79"/>
      <c r="W351" s="79"/>
      <c r="X351" s="79"/>
      <c r="AT351" s="50"/>
      <c r="AU351" s="50"/>
      <c r="AV351" s="50"/>
      <c r="AW351" s="50"/>
    </row>
    <row r="352" spans="1:49" ht="15.5">
      <c r="A352" s="141"/>
      <c r="B352" s="797"/>
      <c r="C352" s="798"/>
      <c r="D352" s="798"/>
      <c r="E352" s="798"/>
      <c r="F352" s="798"/>
      <c r="G352" s="798"/>
      <c r="H352" s="798"/>
      <c r="I352" s="798"/>
      <c r="J352" s="798"/>
      <c r="K352" s="798"/>
      <c r="L352" s="798"/>
      <c r="M352" s="798"/>
      <c r="N352" s="798"/>
      <c r="O352" s="798"/>
      <c r="P352" s="799"/>
      <c r="Q352" s="20"/>
      <c r="R352" s="79"/>
      <c r="S352" s="79"/>
      <c r="T352" s="79"/>
      <c r="U352" s="79"/>
      <c r="V352" s="79"/>
      <c r="W352" s="79"/>
      <c r="X352" s="79"/>
      <c r="AT352" s="50"/>
      <c r="AU352" s="50"/>
      <c r="AV352" s="50"/>
      <c r="AW352" s="50"/>
    </row>
    <row r="353" spans="1:25" ht="15.5">
      <c r="A353" s="141"/>
      <c r="B353" s="20"/>
      <c r="C353" s="20"/>
      <c r="D353" s="20"/>
      <c r="E353" s="20"/>
      <c r="F353" s="20"/>
      <c r="G353" s="20"/>
      <c r="H353" s="20"/>
      <c r="I353" s="20"/>
      <c r="J353" s="20"/>
      <c r="K353" s="20"/>
      <c r="L353" s="20"/>
      <c r="M353" s="20"/>
      <c r="N353" s="20"/>
      <c r="O353" s="20"/>
      <c r="P353" s="20"/>
      <c r="Q353" s="20"/>
      <c r="R353" s="79"/>
      <c r="S353" s="79"/>
      <c r="T353" s="79"/>
      <c r="U353" s="79"/>
      <c r="V353" s="79"/>
      <c r="W353" s="79"/>
      <c r="X353" s="79"/>
      <c r="Y353" s="79"/>
    </row>
    <row r="354" spans="1:25" ht="15.5">
      <c r="A354" s="141"/>
      <c r="B354" s="20"/>
      <c r="C354" s="20"/>
      <c r="D354" s="20"/>
      <c r="E354" s="20"/>
      <c r="F354" s="20"/>
      <c r="G354" s="20"/>
      <c r="H354" s="20"/>
      <c r="I354" s="20"/>
      <c r="J354" s="20"/>
      <c r="K354" s="20"/>
      <c r="L354" s="20"/>
      <c r="M354" s="20"/>
      <c r="N354" s="20"/>
      <c r="O354" s="20"/>
      <c r="P354" s="20"/>
      <c r="Q354" s="20"/>
      <c r="R354" s="79"/>
      <c r="S354" s="79"/>
      <c r="T354" s="79"/>
      <c r="U354" s="79"/>
      <c r="V354" s="79"/>
      <c r="W354" s="79"/>
      <c r="X354" s="79"/>
      <c r="Y354" s="79"/>
    </row>
  </sheetData>
  <sheetProtection algorithmName="SHA-512" hashValue="KDtsriRX7axo+MllT3nbCzb/NBbZum2x9I1c8ltaCr4yQt4DjSgjJ0MBgOQ8Ajhi2BjnJYd2apRIFurfF4PQVw==" saltValue="9h9V5EWlldYb25smJ+6GkA==" spinCount="100000" sheet="1" formatCells="0" formatColumns="0" formatRows="0" insertColumns="0" insertRows="0" insertHyperlinks="0" deleteColumns="0" deleteRows="0" sort="0" autoFilter="0" pivotTables="0"/>
  <mergeCells count="227">
    <mergeCell ref="F298:H298"/>
    <mergeCell ref="B293:D293"/>
    <mergeCell ref="F293:H293"/>
    <mergeCell ref="B304:H304"/>
    <mergeCell ref="B83:AB83"/>
    <mergeCell ref="B170:AB170"/>
    <mergeCell ref="B234:AB234"/>
    <mergeCell ref="B307:AB307"/>
    <mergeCell ref="B299:D299"/>
    <mergeCell ref="F299:H299"/>
    <mergeCell ref="B300:D300"/>
    <mergeCell ref="F300:H300"/>
    <mergeCell ref="B301:D301"/>
    <mergeCell ref="F301:H301"/>
    <mergeCell ref="B302:D302"/>
    <mergeCell ref="F302:H302"/>
    <mergeCell ref="B303:H303"/>
    <mergeCell ref="B294:D294"/>
    <mergeCell ref="F294:H294"/>
    <mergeCell ref="B295:D295"/>
    <mergeCell ref="F221:H221"/>
    <mergeCell ref="F218:H218"/>
    <mergeCell ref="B219:D219"/>
    <mergeCell ref="F219:H219"/>
    <mergeCell ref="F295:H295"/>
    <mergeCell ref="B296:D296"/>
    <mergeCell ref="F296:H296"/>
    <mergeCell ref="B297:D297"/>
    <mergeCell ref="F297:H297"/>
    <mergeCell ref="B282:D282"/>
    <mergeCell ref="F282:H282"/>
    <mergeCell ref="B283:H283"/>
    <mergeCell ref="B284:H284"/>
    <mergeCell ref="B287:Z287"/>
    <mergeCell ref="X290:Z290"/>
    <mergeCell ref="B291:D291"/>
    <mergeCell ref="F291:H291"/>
    <mergeCell ref="B292:D292"/>
    <mergeCell ref="F292:H292"/>
    <mergeCell ref="B221:D221"/>
    <mergeCell ref="B139:D139"/>
    <mergeCell ref="B214:Z214"/>
    <mergeCell ref="X217:Z217"/>
    <mergeCell ref="B194:Z194"/>
    <mergeCell ref="X197:Z197"/>
    <mergeCell ref="B198:D198"/>
    <mergeCell ref="F198:H198"/>
    <mergeCell ref="B199:D199"/>
    <mergeCell ref="F199:H199"/>
    <mergeCell ref="B200:D200"/>
    <mergeCell ref="F200:H200"/>
    <mergeCell ref="B201:D201"/>
    <mergeCell ref="F201:H201"/>
    <mergeCell ref="B202:D202"/>
    <mergeCell ref="F202:H202"/>
    <mergeCell ref="B203:D203"/>
    <mergeCell ref="F203:H203"/>
    <mergeCell ref="B204:D204"/>
    <mergeCell ref="F204:H204"/>
    <mergeCell ref="B205:D205"/>
    <mergeCell ref="F205:H205"/>
    <mergeCell ref="B206:D206"/>
    <mergeCell ref="B209:D209"/>
    <mergeCell ref="F209:H209"/>
    <mergeCell ref="B14:Q15"/>
    <mergeCell ref="I57:J58"/>
    <mergeCell ref="B49:H50"/>
    <mergeCell ref="I51:J52"/>
    <mergeCell ref="I74:J75"/>
    <mergeCell ref="B5:Q5"/>
    <mergeCell ref="B6:B7"/>
    <mergeCell ref="C6:H7"/>
    <mergeCell ref="I6:I7"/>
    <mergeCell ref="K6:K7"/>
    <mergeCell ref="L6:L7"/>
    <mergeCell ref="M6:M7"/>
    <mergeCell ref="N6:N7"/>
    <mergeCell ref="O6:O7"/>
    <mergeCell ref="P6:P7"/>
    <mergeCell ref="J6:J7"/>
    <mergeCell ref="Q6:Q7"/>
    <mergeCell ref="B19:Q22"/>
    <mergeCell ref="B23:Q31"/>
    <mergeCell ref="B57:E58"/>
    <mergeCell ref="B128:Z128"/>
    <mergeCell ref="F137:H137"/>
    <mergeCell ref="B138:D138"/>
    <mergeCell ref="B45:Q45"/>
    <mergeCell ref="B85:Q90"/>
    <mergeCell ref="B91:Q92"/>
    <mergeCell ref="B94:Q99"/>
    <mergeCell ref="B101:Q101"/>
    <mergeCell ref="B103:Q108"/>
    <mergeCell ref="B110:Q126"/>
    <mergeCell ref="F138:H138"/>
    <mergeCell ref="X51:Z51"/>
    <mergeCell ref="E62:F62"/>
    <mergeCell ref="E63:F63"/>
    <mergeCell ref="F136:H136"/>
    <mergeCell ref="B137:D137"/>
    <mergeCell ref="X131:Z131"/>
    <mergeCell ref="B132:D132"/>
    <mergeCell ref="I68:J69"/>
    <mergeCell ref="X74:Z74"/>
    <mergeCell ref="B74:E75"/>
    <mergeCell ref="B140:D140"/>
    <mergeCell ref="F140:H140"/>
    <mergeCell ref="B141:D141"/>
    <mergeCell ref="F141:H141"/>
    <mergeCell ref="B153:D153"/>
    <mergeCell ref="F153:H153"/>
    <mergeCell ref="F142:H142"/>
    <mergeCell ref="B143:D143"/>
    <mergeCell ref="F143:H143"/>
    <mergeCell ref="B144:H144"/>
    <mergeCell ref="B145:H145"/>
    <mergeCell ref="B149:Z149"/>
    <mergeCell ref="B142:D142"/>
    <mergeCell ref="B163:D163"/>
    <mergeCell ref="F163:H163"/>
    <mergeCell ref="B164:D164"/>
    <mergeCell ref="B9:F10"/>
    <mergeCell ref="G9:Q10"/>
    <mergeCell ref="B47:AB47"/>
    <mergeCell ref="B160:D160"/>
    <mergeCell ref="F160:H160"/>
    <mergeCell ref="B161:D161"/>
    <mergeCell ref="F161:H161"/>
    <mergeCell ref="B66:H67"/>
    <mergeCell ref="X152:Z152"/>
    <mergeCell ref="F132:H132"/>
    <mergeCell ref="B133:D133"/>
    <mergeCell ref="F133:H133"/>
    <mergeCell ref="B134:D134"/>
    <mergeCell ref="F134:H134"/>
    <mergeCell ref="B135:D135"/>
    <mergeCell ref="F135:H135"/>
    <mergeCell ref="B136:D136"/>
    <mergeCell ref="B35:Q43"/>
    <mergeCell ref="F154:H154"/>
    <mergeCell ref="X57:Z57"/>
    <mergeCell ref="X68:Z68"/>
    <mergeCell ref="B347:P352"/>
    <mergeCell ref="B236:P243"/>
    <mergeCell ref="B246:P251"/>
    <mergeCell ref="B331:P333"/>
    <mergeCell ref="B334:P339"/>
    <mergeCell ref="B342:P345"/>
    <mergeCell ref="B254:Q265"/>
    <mergeCell ref="B222:D222"/>
    <mergeCell ref="F222:H222"/>
    <mergeCell ref="B267:Z267"/>
    <mergeCell ref="X270:Z270"/>
    <mergeCell ref="B271:D271"/>
    <mergeCell ref="F271:H271"/>
    <mergeCell ref="B272:D272"/>
    <mergeCell ref="F272:H272"/>
    <mergeCell ref="B273:D273"/>
    <mergeCell ref="B253:AA253"/>
    <mergeCell ref="B311:M314"/>
    <mergeCell ref="B328:AB328"/>
    <mergeCell ref="B276:D276"/>
    <mergeCell ref="F276:H276"/>
    <mergeCell ref="B277:D277"/>
    <mergeCell ref="F278:H278"/>
    <mergeCell ref="B279:D279"/>
    <mergeCell ref="B154:D154"/>
    <mergeCell ref="B162:D162"/>
    <mergeCell ref="F162:H162"/>
    <mergeCell ref="B157:D157"/>
    <mergeCell ref="F157:H157"/>
    <mergeCell ref="B158:D158"/>
    <mergeCell ref="F158:H158"/>
    <mergeCell ref="B159:D159"/>
    <mergeCell ref="F159:H159"/>
    <mergeCell ref="B155:D155"/>
    <mergeCell ref="F155:H155"/>
    <mergeCell ref="B156:D156"/>
    <mergeCell ref="F156:H156"/>
    <mergeCell ref="F139:H139"/>
    <mergeCell ref="B281:D281"/>
    <mergeCell ref="F281:H281"/>
    <mergeCell ref="F164:H164"/>
    <mergeCell ref="B165:H165"/>
    <mergeCell ref="B166:H166"/>
    <mergeCell ref="B218:D218"/>
    <mergeCell ref="F206:H206"/>
    <mergeCell ref="B207:D207"/>
    <mergeCell ref="B182:Q193"/>
    <mergeCell ref="B172:Q174"/>
    <mergeCell ref="B175:Q180"/>
    <mergeCell ref="B210:H210"/>
    <mergeCell ref="F273:H273"/>
    <mergeCell ref="B274:D274"/>
    <mergeCell ref="F274:H274"/>
    <mergeCell ref="B275:D275"/>
    <mergeCell ref="F275:H275"/>
    <mergeCell ref="B211:H211"/>
    <mergeCell ref="F207:H207"/>
    <mergeCell ref="B208:D208"/>
    <mergeCell ref="F208:H208"/>
    <mergeCell ref="B220:D220"/>
    <mergeCell ref="F220:H220"/>
    <mergeCell ref="B323:P326"/>
    <mergeCell ref="B228:D228"/>
    <mergeCell ref="F228:H228"/>
    <mergeCell ref="B223:D223"/>
    <mergeCell ref="F223:H223"/>
    <mergeCell ref="B224:D224"/>
    <mergeCell ref="F224:H224"/>
    <mergeCell ref="B225:D225"/>
    <mergeCell ref="F225:H225"/>
    <mergeCell ref="B229:D229"/>
    <mergeCell ref="F229:H229"/>
    <mergeCell ref="B230:H230"/>
    <mergeCell ref="B231:H231"/>
    <mergeCell ref="B226:D226"/>
    <mergeCell ref="F226:H226"/>
    <mergeCell ref="B227:D227"/>
    <mergeCell ref="F227:H227"/>
    <mergeCell ref="F277:H277"/>
    <mergeCell ref="B278:D278"/>
    <mergeCell ref="F279:H279"/>
    <mergeCell ref="B280:D280"/>
    <mergeCell ref="F280:H280"/>
    <mergeCell ref="B318:L319"/>
    <mergeCell ref="B298:D298"/>
  </mergeCells>
  <conditionalFormatting sqref="K50:V50">
    <cfRule type="containsText" dxfId="105" priority="1" operator="containsText" text="Project">
      <formula>NOT(ISERROR(SEARCH("Project",K50)))</formula>
    </cfRule>
  </conditionalFormatting>
  <conditionalFormatting sqref="K67:V67">
    <cfRule type="containsText" dxfId="104" priority="10" operator="containsText" text="Project">
      <formula>NOT(ISERROR(SEARCH("Project",K67)))</formula>
    </cfRule>
  </conditionalFormatting>
  <conditionalFormatting sqref="K131:V131">
    <cfRule type="notContainsBlanks" dxfId="103" priority="15">
      <formula>LEN(TRIM(K131))&gt;0</formula>
    </cfRule>
  </conditionalFormatting>
  <conditionalFormatting sqref="K152:V152">
    <cfRule type="notContainsBlanks" dxfId="102" priority="16">
      <formula>LEN(TRIM(K152))&gt;0</formula>
    </cfRule>
  </conditionalFormatting>
  <conditionalFormatting sqref="K197:V197">
    <cfRule type="notContainsBlanks" dxfId="101" priority="8">
      <formula>LEN(TRIM(K197))&gt;0</formula>
    </cfRule>
  </conditionalFormatting>
  <conditionalFormatting sqref="K217:V217">
    <cfRule type="notContainsBlanks" dxfId="100" priority="5">
      <formula>LEN(TRIM(K217))&gt;0</formula>
    </cfRule>
  </conditionalFormatting>
  <conditionalFormatting sqref="K270:V270">
    <cfRule type="notContainsBlanks" dxfId="99" priority="7">
      <formula>LEN(TRIM(K270))&gt;0</formula>
    </cfRule>
  </conditionalFormatting>
  <conditionalFormatting sqref="K290:V290">
    <cfRule type="notContainsBlanks" dxfId="98" priority="4">
      <formula>LEN(TRIM(K290))&gt;0</formula>
    </cfRule>
  </conditionalFormatting>
  <dataValidations count="7">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46 B323 B94 B103 B175 B334 B347" xr:uid="{00000000-0002-0000-0400-000000000000}"/>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318" xr:uid="{00000000-0002-0000-0400-000001000000}">
      <formula1>0</formula1>
      <formula2>100</formula2>
    </dataValidation>
    <dataValidation type="decimal" showInputMessage="1" showErrorMessage="1" sqref="K154:V164 X154:Z164 K133:V143 X133:Z143 K199:V209 X219:Z229 X272:Z282 X199:Z209 K272:V282 X292:Z302 K219:V229 K292:V302" xr:uid="{00000000-0002-0000-0400-000002000000}">
      <formula1>0</formula1>
      <formula2>1E+39</formula2>
    </dataValidation>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400-000003000000}"/>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400-000004000000}"/>
    <dataValidation allowBlank="1" showInputMessage="1" showErrorMessage="1" promptTitle="Add formula" prompt="Please add formula using the parameters above resulting in GHG emissions." sqref="X145:Z145 X166:Z166 X211:Z211 X231:Z231 X284:Z284 X304:Z304" xr:uid="{00000000-0002-0000-0400-000005000000}"/>
    <dataValidation operator="greaterThanOrEqual" allowBlank="1" showInputMessage="1" showErrorMessage="1" promptTitle="Add formula" prompt="Please add formula using the parameters above resulting in GHG emissions per year." sqref="K303:V303 K283:V283 K230:V230 K210:V210 K165:V165 K144:V144" xr:uid="{00000000-0002-0000-0400-000006000000}"/>
  </dataValidations>
  <hyperlinks>
    <hyperlink ref="C6:H7" location="'SI1 | 1 ER'!A1" display="SI 1 | 1 ER: Direct mitigation" xr:uid="{00000000-0004-0000-0400-000000000000}"/>
    <hyperlink ref="O6:O7" location="'Basic Data'!A1" display="Basic Data" xr:uid="{00000000-0004-0000-0400-000001000000}"/>
    <hyperlink ref="P6:P7" location="Manual!A1" display="Manual" xr:uid="{00000000-0004-0000-0400-000002000000}"/>
    <hyperlink ref="Q6:Q7" location="Overview!A1" display="Overview" xr:uid="{00000000-0004-0000-0400-000003000000}"/>
    <hyperlink ref="I6:I7" location="'SI1 | 1 CSE'!A1" display="&gt;" xr:uid="{00000000-0004-0000-0400-000004000000}"/>
    <hyperlink ref="B6:B7" location="'SI1 | Mitigation '!A1" display="&lt;" xr:uid="{00000000-0004-0000-04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4B8AD18-BC5F-4F90-8696-02289D469C68}">
            <xm:f>NOT(ISERROR(SEARCH(Calc!$D$49,G9)))</xm:f>
            <xm:f>Calc!$D$49</xm:f>
            <x14:dxf>
              <fill>
                <patternFill>
                  <bgColor theme="5" tint="0.39994506668294322"/>
                </patternFill>
              </fill>
            </x14:dxf>
          </x14:cfRule>
          <x14:cfRule type="containsText" priority="13" operator="containsText" id="{9B93F7B9-2782-41EE-A58C-D68C1FC5D893}">
            <xm:f>NOT(ISERROR(SEARCH(Calc!$D$50,G9)))</xm:f>
            <xm:f>Calc!$D$50</xm:f>
            <x14:dxf>
              <fill>
                <patternFill>
                  <bgColor theme="4" tint="0.79998168889431442"/>
                </patternFill>
              </fill>
            </x14:dxf>
          </x14:cfRule>
          <x14:cfRule type="containsText" priority="14" operator="containsText" id="{7E378ED5-D9A1-4CC8-825F-C3866ABA6F63}">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7000000}">
          <x14:formula1>
            <xm:f>Calc!$A$32:$A$34</xm:f>
          </x14:formula1>
          <xm:sqref>N316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A1:AW451"/>
  <sheetViews>
    <sheetView zoomScale="120" zoomScaleNormal="120" workbookViewId="0">
      <pane ySplit="10" topLeftCell="A121" activePane="bottomLeft" state="frozen"/>
      <selection pane="bottomLeft" activeCell="X205" sqref="X205"/>
    </sheetView>
  </sheetViews>
  <sheetFormatPr defaultColWidth="11" defaultRowHeight="14"/>
  <cols>
    <col min="1" max="1" width="11" style="394" customWidth="1"/>
    <col min="2" max="4" width="11" style="9" customWidth="1"/>
    <col min="5" max="5" width="11.08203125" style="9" customWidth="1"/>
    <col min="6" max="6" width="11" style="9" customWidth="1"/>
    <col min="7" max="7" width="15" style="9" customWidth="1"/>
    <col min="8" max="8" width="10.83203125" style="9" customWidth="1"/>
    <col min="9" max="9" width="14.08203125" style="9" customWidth="1"/>
    <col min="10" max="10" width="8.33203125" style="9" customWidth="1"/>
    <col min="11" max="11" width="12" style="9" customWidth="1"/>
    <col min="12" max="17" width="11.58203125" style="9" customWidth="1"/>
    <col min="18" max="23" width="11.5820312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5" customHeight="1">
      <c r="A5" s="394"/>
      <c r="B5" s="618" t="s">
        <v>128</v>
      </c>
      <c r="C5" s="618"/>
      <c r="D5" s="618"/>
      <c r="E5" s="618"/>
      <c r="F5" s="618"/>
      <c r="G5" s="618"/>
      <c r="H5" s="618"/>
      <c r="I5" s="618"/>
      <c r="J5" s="618"/>
      <c r="K5" s="618"/>
      <c r="L5" s="618"/>
      <c r="M5" s="618"/>
      <c r="N5" s="618"/>
      <c r="O5" s="618"/>
      <c r="P5" s="618"/>
      <c r="Q5" s="618"/>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5" customHeight="1">
      <c r="A6" s="394"/>
      <c r="B6" s="620" t="s">
        <v>1</v>
      </c>
      <c r="C6" s="605" t="s">
        <v>363</v>
      </c>
      <c r="D6" s="605"/>
      <c r="E6" s="605"/>
      <c r="F6" s="605"/>
      <c r="G6" s="605"/>
      <c r="H6" s="605"/>
      <c r="I6" s="620" t="s">
        <v>3</v>
      </c>
      <c r="J6" s="617"/>
      <c r="K6" s="619"/>
      <c r="L6" s="617"/>
      <c r="M6" s="617"/>
      <c r="N6" s="577" t="s">
        <v>4</v>
      </c>
      <c r="O6" s="620" t="s">
        <v>5</v>
      </c>
      <c r="P6" s="620" t="s">
        <v>2</v>
      </c>
      <c r="Q6" s="620"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25" customHeight="1">
      <c r="A7" s="394"/>
      <c r="B7" s="620"/>
      <c r="C7" s="605"/>
      <c r="D7" s="605"/>
      <c r="E7" s="605"/>
      <c r="F7" s="605"/>
      <c r="G7" s="605"/>
      <c r="H7" s="605"/>
      <c r="I7" s="620"/>
      <c r="J7" s="617"/>
      <c r="K7" s="619"/>
      <c r="L7" s="617"/>
      <c r="M7" s="617"/>
      <c r="N7" s="577"/>
      <c r="O7" s="620"/>
      <c r="P7" s="620"/>
      <c r="Q7" s="620"/>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4"/>
      <c r="B8" s="70"/>
      <c r="C8" s="70"/>
      <c r="D8" s="70"/>
      <c r="E8" s="70"/>
      <c r="F8" s="70"/>
      <c r="G8" s="70"/>
      <c r="H8" s="70"/>
      <c r="I8" s="70"/>
      <c r="J8" s="70"/>
      <c r="K8" s="70"/>
      <c r="L8" s="70"/>
      <c r="M8" s="70"/>
      <c r="N8" s="70"/>
      <c r="O8" s="70"/>
      <c r="P8" s="70"/>
      <c r="Q8" s="70"/>
      <c r="R8" s="80"/>
      <c r="S8" s="80"/>
      <c r="T8" s="80"/>
      <c r="U8" s="80"/>
      <c r="V8" s="153"/>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15" customHeight="1">
      <c r="A9" s="394"/>
      <c r="B9" s="633" t="s">
        <v>104</v>
      </c>
      <c r="C9" s="634"/>
      <c r="D9" s="634"/>
      <c r="E9" s="634"/>
      <c r="F9" s="634"/>
      <c r="G9" s="841" t="str">
        <f>VLOOKUP(Calc!$B$57,Calc!$C$56:$D$59,2,FALSE)</f>
        <v xml:space="preserve">Yes: Since the project aims at mitigating GHG directly through financial investments, please fill out this sheet. </v>
      </c>
      <c r="H9" s="842"/>
      <c r="I9" s="842"/>
      <c r="J9" s="842"/>
      <c r="K9" s="842"/>
      <c r="L9" s="842"/>
      <c r="M9" s="842"/>
      <c r="N9" s="842"/>
      <c r="O9" s="842"/>
      <c r="P9" s="842"/>
      <c r="Q9" s="843"/>
      <c r="R9" s="80"/>
      <c r="S9" s="80"/>
      <c r="T9" s="80"/>
      <c r="U9" s="80"/>
      <c r="V9" s="153"/>
      <c r="W9" s="161"/>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4"/>
      <c r="B10" s="635"/>
      <c r="C10" s="636"/>
      <c r="D10" s="636"/>
      <c r="E10" s="636"/>
      <c r="F10" s="636"/>
      <c r="G10" s="844"/>
      <c r="H10" s="845"/>
      <c r="I10" s="845"/>
      <c r="J10" s="845"/>
      <c r="K10" s="845"/>
      <c r="L10" s="845"/>
      <c r="M10" s="845"/>
      <c r="N10" s="845"/>
      <c r="O10" s="845"/>
      <c r="P10" s="845"/>
      <c r="Q10" s="846"/>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4"/>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c r="A12" s="394"/>
      <c r="B12" s="318" t="s">
        <v>364</v>
      </c>
      <c r="C12" s="213"/>
      <c r="D12" s="213"/>
      <c r="E12" s="213"/>
      <c r="F12" s="213"/>
      <c r="G12" s="213"/>
      <c r="H12" s="213"/>
      <c r="I12" s="213"/>
      <c r="J12" s="213"/>
      <c r="K12" s="213"/>
      <c r="L12" s="213"/>
      <c r="M12" s="213"/>
      <c r="N12" s="213"/>
      <c r="O12" s="213"/>
      <c r="P12" s="213"/>
      <c r="Q12" s="213"/>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6"/>
      <c r="AC13" s="77"/>
      <c r="AD13" s="77"/>
      <c r="AE13" s="77"/>
      <c r="AF13" s="77"/>
      <c r="AG13" s="77"/>
      <c r="AH13" s="77"/>
      <c r="AI13" s="77"/>
      <c r="AJ13" s="77"/>
      <c r="AK13" s="77"/>
      <c r="AL13" s="77"/>
      <c r="AM13" s="77"/>
      <c r="AN13" s="77"/>
      <c r="AO13" s="77"/>
      <c r="AP13" s="77"/>
      <c r="AQ13" s="77"/>
      <c r="AR13" s="77"/>
      <c r="AS13" s="77"/>
    </row>
    <row r="14" spans="1:45" s="80" customFormat="1" ht="14.15" customHeight="1">
      <c r="A14" s="146"/>
      <c r="B14" s="881" t="s">
        <v>365</v>
      </c>
      <c r="C14" s="881"/>
      <c r="D14" s="881"/>
      <c r="E14" s="881"/>
      <c r="F14" s="881"/>
      <c r="G14" s="881"/>
      <c r="H14" s="881"/>
      <c r="I14" s="881"/>
      <c r="J14" s="881"/>
      <c r="K14" s="881"/>
      <c r="L14" s="881"/>
      <c r="M14" s="881"/>
      <c r="N14" s="881"/>
      <c r="O14" s="881"/>
      <c r="P14" s="881"/>
      <c r="Q14" s="881"/>
      <c r="R14" s="162"/>
      <c r="S14" s="162"/>
      <c r="T14" s="162"/>
      <c r="U14" s="162"/>
      <c r="AC14" s="77"/>
      <c r="AD14" s="77"/>
      <c r="AE14" s="77"/>
      <c r="AF14" s="77"/>
      <c r="AG14" s="77"/>
      <c r="AH14" s="77"/>
      <c r="AI14" s="77"/>
      <c r="AJ14" s="77"/>
      <c r="AK14" s="77"/>
      <c r="AL14" s="77"/>
      <c r="AM14" s="77"/>
      <c r="AN14" s="77"/>
      <c r="AO14" s="77"/>
      <c r="AP14" s="77"/>
      <c r="AQ14" s="77"/>
      <c r="AR14" s="77"/>
      <c r="AS14" s="77"/>
    </row>
    <row r="15" spans="1:45" s="80" customFormat="1">
      <c r="A15" s="146"/>
      <c r="B15" s="881"/>
      <c r="C15" s="881"/>
      <c r="D15" s="881"/>
      <c r="E15" s="881"/>
      <c r="F15" s="881"/>
      <c r="G15" s="881"/>
      <c r="H15" s="881"/>
      <c r="I15" s="881"/>
      <c r="J15" s="881"/>
      <c r="K15" s="881"/>
      <c r="L15" s="881"/>
      <c r="M15" s="881"/>
      <c r="N15" s="881"/>
      <c r="O15" s="881"/>
      <c r="P15" s="881"/>
      <c r="Q15" s="881"/>
      <c r="R15" s="162"/>
      <c r="S15" s="162"/>
      <c r="T15" s="162"/>
      <c r="U15" s="162"/>
      <c r="AC15" s="77"/>
      <c r="AD15" s="77"/>
      <c r="AE15" s="77"/>
      <c r="AF15" s="77"/>
      <c r="AG15" s="77"/>
      <c r="AH15" s="77"/>
      <c r="AI15" s="77"/>
      <c r="AJ15" s="77"/>
      <c r="AK15" s="77"/>
      <c r="AL15" s="77"/>
      <c r="AM15" s="77"/>
      <c r="AN15" s="77"/>
      <c r="AO15" s="77"/>
      <c r="AP15" s="77"/>
      <c r="AQ15" s="77"/>
      <c r="AR15" s="77"/>
      <c r="AS15" s="77"/>
    </row>
    <row r="16" spans="1:45" s="1" customFormat="1">
      <c r="A16" s="146"/>
      <c r="B16" s="212"/>
      <c r="C16" s="212"/>
      <c r="D16" s="212"/>
      <c r="E16" s="212"/>
      <c r="F16" s="212"/>
      <c r="G16" s="212"/>
      <c r="H16" s="212"/>
      <c r="I16" s="212"/>
      <c r="J16" s="212"/>
      <c r="K16" s="212"/>
      <c r="L16" s="212"/>
      <c r="M16" s="212"/>
      <c r="N16" s="212"/>
      <c r="O16" s="212"/>
      <c r="P16" s="212"/>
      <c r="Q16" s="212"/>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c r="B17" s="64" t="s">
        <v>220</v>
      </c>
      <c r="C17" s="65"/>
      <c r="D17" s="65"/>
      <c r="E17" s="65"/>
      <c r="F17" s="65"/>
      <c r="G17" s="65"/>
      <c r="H17" s="65"/>
      <c r="I17" s="65"/>
      <c r="J17" s="65"/>
      <c r="K17" s="65"/>
      <c r="L17" s="65"/>
      <c r="M17" s="65"/>
      <c r="N17" s="65"/>
      <c r="O17" s="65"/>
      <c r="P17" s="65"/>
      <c r="Q17" s="65"/>
    </row>
    <row r="18" spans="1:20" s="77" customFormat="1" ht="14.25" customHeight="1">
      <c r="A18" s="146"/>
      <c r="B18" s="80"/>
      <c r="C18" s="80"/>
      <c r="D18" s="80"/>
      <c r="E18" s="80"/>
      <c r="F18" s="80"/>
      <c r="G18" s="80"/>
      <c r="H18" s="80"/>
      <c r="I18" s="80"/>
      <c r="J18" s="80"/>
      <c r="K18" s="80"/>
      <c r="L18" s="80"/>
      <c r="M18" s="80"/>
      <c r="N18" s="80"/>
      <c r="O18" s="80"/>
      <c r="P18" s="80"/>
      <c r="Q18" s="80"/>
    </row>
    <row r="19" spans="1:20" s="77" customFormat="1" ht="14.25" customHeight="1">
      <c r="A19" s="146"/>
      <c r="B19" s="875" t="s">
        <v>366</v>
      </c>
      <c r="C19" s="875"/>
      <c r="D19" s="875"/>
      <c r="E19" s="875"/>
      <c r="F19" s="875"/>
      <c r="G19" s="875"/>
      <c r="H19" s="875"/>
      <c r="I19" s="875"/>
      <c r="J19" s="875"/>
      <c r="K19" s="875"/>
      <c r="L19" s="875"/>
      <c r="M19" s="875"/>
      <c r="N19" s="875"/>
      <c r="O19" s="875"/>
      <c r="P19" s="875"/>
      <c r="Q19" s="875"/>
      <c r="R19" s="22"/>
      <c r="S19" s="22"/>
      <c r="T19" s="22"/>
    </row>
    <row r="20" spans="1:20" s="77" customFormat="1">
      <c r="A20" s="146"/>
      <c r="B20" s="875"/>
      <c r="C20" s="875"/>
      <c r="D20" s="875"/>
      <c r="E20" s="875"/>
      <c r="F20" s="875"/>
      <c r="G20" s="875"/>
      <c r="H20" s="875"/>
      <c r="I20" s="875"/>
      <c r="J20" s="875"/>
      <c r="K20" s="875"/>
      <c r="L20" s="875"/>
      <c r="M20" s="875"/>
      <c r="N20" s="875"/>
      <c r="O20" s="875"/>
      <c r="P20" s="875"/>
      <c r="Q20" s="875"/>
    </row>
    <row r="21" spans="1:20" s="77" customFormat="1">
      <c r="A21" s="146"/>
      <c r="B21" s="875"/>
      <c r="C21" s="875"/>
      <c r="D21" s="875"/>
      <c r="E21" s="875"/>
      <c r="F21" s="875"/>
      <c r="G21" s="875"/>
      <c r="H21" s="875"/>
      <c r="I21" s="875"/>
      <c r="J21" s="875"/>
      <c r="K21" s="875"/>
      <c r="L21" s="875"/>
      <c r="M21" s="875"/>
      <c r="N21" s="875"/>
      <c r="O21" s="875"/>
      <c r="P21" s="875"/>
      <c r="Q21" s="875"/>
    </row>
    <row r="22" spans="1:20" s="77" customFormat="1">
      <c r="A22" s="146"/>
      <c r="B22" s="875"/>
      <c r="C22" s="875"/>
      <c r="D22" s="875"/>
      <c r="E22" s="875"/>
      <c r="F22" s="875"/>
      <c r="G22" s="875"/>
      <c r="H22" s="875"/>
      <c r="I22" s="875"/>
      <c r="J22" s="875"/>
      <c r="K22" s="875"/>
      <c r="L22" s="875"/>
      <c r="M22" s="875"/>
      <c r="N22" s="875"/>
      <c r="O22" s="875"/>
      <c r="P22" s="875"/>
      <c r="Q22" s="875"/>
    </row>
    <row r="23" spans="1:20">
      <c r="B23" s="791"/>
      <c r="C23" s="792"/>
      <c r="D23" s="792"/>
      <c r="E23" s="792"/>
      <c r="F23" s="792"/>
      <c r="G23" s="792"/>
      <c r="H23" s="792"/>
      <c r="I23" s="792"/>
      <c r="J23" s="792"/>
      <c r="K23" s="792"/>
      <c r="L23" s="792"/>
      <c r="M23" s="792"/>
      <c r="N23" s="792"/>
      <c r="O23" s="792"/>
      <c r="P23" s="792"/>
      <c r="Q23" s="793"/>
    </row>
    <row r="24" spans="1:20">
      <c r="B24" s="794"/>
      <c r="C24" s="795"/>
      <c r="D24" s="795"/>
      <c r="E24" s="795"/>
      <c r="F24" s="795"/>
      <c r="G24" s="795"/>
      <c r="H24" s="795"/>
      <c r="I24" s="795"/>
      <c r="J24" s="795"/>
      <c r="K24" s="795"/>
      <c r="L24" s="795"/>
      <c r="M24" s="795"/>
      <c r="N24" s="795"/>
      <c r="O24" s="795"/>
      <c r="P24" s="795"/>
      <c r="Q24" s="796"/>
    </row>
    <row r="25" spans="1:20">
      <c r="B25" s="794"/>
      <c r="C25" s="795"/>
      <c r="D25" s="795"/>
      <c r="E25" s="795"/>
      <c r="F25" s="795"/>
      <c r="G25" s="795"/>
      <c r="H25" s="795"/>
      <c r="I25" s="795"/>
      <c r="J25" s="795"/>
      <c r="K25" s="795"/>
      <c r="L25" s="795"/>
      <c r="M25" s="795"/>
      <c r="N25" s="795"/>
      <c r="O25" s="795"/>
      <c r="P25" s="795"/>
      <c r="Q25" s="796"/>
    </row>
    <row r="26" spans="1:20">
      <c r="B26" s="794"/>
      <c r="C26" s="795"/>
      <c r="D26" s="795"/>
      <c r="E26" s="795"/>
      <c r="F26" s="795"/>
      <c r="G26" s="795"/>
      <c r="H26" s="795"/>
      <c r="I26" s="795"/>
      <c r="J26" s="795"/>
      <c r="K26" s="795"/>
      <c r="L26" s="795"/>
      <c r="M26" s="795"/>
      <c r="N26" s="795"/>
      <c r="O26" s="795"/>
      <c r="P26" s="795"/>
      <c r="Q26" s="796"/>
    </row>
    <row r="27" spans="1:20">
      <c r="B27" s="794"/>
      <c r="C27" s="795"/>
      <c r="D27" s="795"/>
      <c r="E27" s="795"/>
      <c r="F27" s="795"/>
      <c r="G27" s="795"/>
      <c r="H27" s="795"/>
      <c r="I27" s="795"/>
      <c r="J27" s="795"/>
      <c r="K27" s="795"/>
      <c r="L27" s="795"/>
      <c r="M27" s="795"/>
      <c r="N27" s="795"/>
      <c r="O27" s="795"/>
      <c r="P27" s="795"/>
      <c r="Q27" s="796"/>
    </row>
    <row r="28" spans="1:20">
      <c r="B28" s="794"/>
      <c r="C28" s="795"/>
      <c r="D28" s="795"/>
      <c r="E28" s="795"/>
      <c r="F28" s="795"/>
      <c r="G28" s="795"/>
      <c r="H28" s="795"/>
      <c r="I28" s="795"/>
      <c r="J28" s="795"/>
      <c r="K28" s="795"/>
      <c r="L28" s="795"/>
      <c r="M28" s="795"/>
      <c r="N28" s="795"/>
      <c r="O28" s="795"/>
      <c r="P28" s="795"/>
      <c r="Q28" s="796"/>
    </row>
    <row r="29" spans="1:20">
      <c r="B29" s="794"/>
      <c r="C29" s="795"/>
      <c r="D29" s="795"/>
      <c r="E29" s="795"/>
      <c r="F29" s="795"/>
      <c r="G29" s="795"/>
      <c r="H29" s="795"/>
      <c r="I29" s="795"/>
      <c r="J29" s="795"/>
      <c r="K29" s="795"/>
      <c r="L29" s="795"/>
      <c r="M29" s="795"/>
      <c r="N29" s="795"/>
      <c r="O29" s="795"/>
      <c r="P29" s="795"/>
      <c r="Q29" s="796"/>
    </row>
    <row r="30" spans="1:20">
      <c r="B30" s="794"/>
      <c r="C30" s="795"/>
      <c r="D30" s="795"/>
      <c r="E30" s="795"/>
      <c r="F30" s="795"/>
      <c r="G30" s="795"/>
      <c r="H30" s="795"/>
      <c r="I30" s="795"/>
      <c r="J30" s="795"/>
      <c r="K30" s="795"/>
      <c r="L30" s="795"/>
      <c r="M30" s="795"/>
      <c r="N30" s="795"/>
      <c r="O30" s="795"/>
      <c r="P30" s="795"/>
      <c r="Q30" s="796"/>
    </row>
    <row r="31" spans="1:20">
      <c r="B31" s="797"/>
      <c r="C31" s="798"/>
      <c r="D31" s="798"/>
      <c r="E31" s="798"/>
      <c r="F31" s="798"/>
      <c r="G31" s="798"/>
      <c r="H31" s="798"/>
      <c r="I31" s="798"/>
      <c r="J31" s="798"/>
      <c r="K31" s="798"/>
      <c r="L31" s="798"/>
      <c r="M31" s="798"/>
      <c r="N31" s="798"/>
      <c r="O31" s="798"/>
      <c r="P31" s="798"/>
      <c r="Q31" s="799"/>
    </row>
    <row r="32" spans="1:20">
      <c r="B32" s="70"/>
      <c r="C32" s="70"/>
      <c r="D32" s="70"/>
      <c r="E32" s="70"/>
      <c r="F32" s="70"/>
      <c r="G32" s="70"/>
      <c r="H32" s="70"/>
      <c r="I32" s="70"/>
      <c r="J32" s="70"/>
      <c r="K32" s="70"/>
      <c r="L32" s="70"/>
      <c r="M32" s="70"/>
      <c r="N32" s="70"/>
      <c r="O32" s="70"/>
      <c r="P32" s="70"/>
      <c r="Q32" s="70"/>
    </row>
    <row r="33" spans="1:49" ht="14.25" customHeight="1">
      <c r="B33" s="70" t="s">
        <v>222</v>
      </c>
      <c r="C33" s="70"/>
      <c r="D33" s="70"/>
      <c r="E33" s="70"/>
      <c r="F33" s="70"/>
      <c r="G33" s="70"/>
      <c r="H33" s="70"/>
      <c r="I33" s="70"/>
      <c r="J33" s="70"/>
      <c r="K33" s="70"/>
      <c r="L33" s="70"/>
      <c r="M33" s="70"/>
      <c r="N33" s="70"/>
      <c r="O33" s="70"/>
      <c r="P33" s="70"/>
      <c r="Q33" s="70"/>
      <c r="AT33" s="50"/>
      <c r="AU33" s="50"/>
      <c r="AV33" s="50"/>
      <c r="AW33" s="50"/>
    </row>
    <row r="34" spans="1:49">
      <c r="B34" s="70"/>
      <c r="C34" s="70"/>
      <c r="D34" s="70"/>
      <c r="E34" s="70"/>
      <c r="F34" s="70"/>
      <c r="G34" s="70"/>
      <c r="H34" s="70"/>
      <c r="I34" s="70"/>
      <c r="J34" s="70"/>
      <c r="K34" s="70"/>
      <c r="L34" s="70"/>
      <c r="M34" s="70"/>
      <c r="N34" s="70"/>
      <c r="O34" s="70"/>
      <c r="P34" s="70"/>
      <c r="Q34" s="70"/>
      <c r="AT34" s="50"/>
      <c r="AU34" s="50"/>
      <c r="AV34" s="50"/>
      <c r="AW34" s="50"/>
    </row>
    <row r="35" spans="1:49">
      <c r="B35" s="791"/>
      <c r="C35" s="792"/>
      <c r="D35" s="792"/>
      <c r="E35" s="792"/>
      <c r="F35" s="792"/>
      <c r="G35" s="792"/>
      <c r="H35" s="792"/>
      <c r="I35" s="792"/>
      <c r="J35" s="792"/>
      <c r="K35" s="792"/>
      <c r="L35" s="792"/>
      <c r="M35" s="792"/>
      <c r="N35" s="792"/>
      <c r="O35" s="792"/>
      <c r="P35" s="792"/>
      <c r="Q35" s="793"/>
      <c r="AT35" s="50"/>
      <c r="AU35" s="50"/>
      <c r="AV35" s="50"/>
      <c r="AW35" s="50"/>
    </row>
    <row r="36" spans="1:49">
      <c r="B36" s="794"/>
      <c r="C36" s="795"/>
      <c r="D36" s="795"/>
      <c r="E36" s="795"/>
      <c r="F36" s="795"/>
      <c r="G36" s="795"/>
      <c r="H36" s="795"/>
      <c r="I36" s="795"/>
      <c r="J36" s="795"/>
      <c r="K36" s="795"/>
      <c r="L36" s="795"/>
      <c r="M36" s="795"/>
      <c r="N36" s="795"/>
      <c r="O36" s="795"/>
      <c r="P36" s="795"/>
      <c r="Q36" s="796"/>
      <c r="AT36" s="50"/>
      <c r="AU36" s="50"/>
      <c r="AV36" s="50"/>
      <c r="AW36" s="50"/>
    </row>
    <row r="37" spans="1:49">
      <c r="B37" s="794"/>
      <c r="C37" s="795"/>
      <c r="D37" s="795"/>
      <c r="E37" s="795"/>
      <c r="F37" s="795"/>
      <c r="G37" s="795"/>
      <c r="H37" s="795"/>
      <c r="I37" s="795"/>
      <c r="J37" s="795"/>
      <c r="K37" s="795"/>
      <c r="L37" s="795"/>
      <c r="M37" s="795"/>
      <c r="N37" s="795"/>
      <c r="O37" s="795"/>
      <c r="P37" s="795"/>
      <c r="Q37" s="796"/>
      <c r="AT37" s="50"/>
      <c r="AU37" s="50"/>
      <c r="AV37" s="50"/>
      <c r="AW37" s="50"/>
    </row>
    <row r="38" spans="1:49">
      <c r="B38" s="794"/>
      <c r="C38" s="795"/>
      <c r="D38" s="795"/>
      <c r="E38" s="795"/>
      <c r="F38" s="795"/>
      <c r="G38" s="795"/>
      <c r="H38" s="795"/>
      <c r="I38" s="795"/>
      <c r="J38" s="795"/>
      <c r="K38" s="795"/>
      <c r="L38" s="795"/>
      <c r="M38" s="795"/>
      <c r="N38" s="795"/>
      <c r="O38" s="795"/>
      <c r="P38" s="795"/>
      <c r="Q38" s="796"/>
      <c r="AT38" s="50"/>
      <c r="AU38" s="50"/>
      <c r="AV38" s="50"/>
      <c r="AW38" s="50"/>
    </row>
    <row r="39" spans="1:49">
      <c r="B39" s="794"/>
      <c r="C39" s="795"/>
      <c r="D39" s="795"/>
      <c r="E39" s="795"/>
      <c r="F39" s="795"/>
      <c r="G39" s="795"/>
      <c r="H39" s="795"/>
      <c r="I39" s="795"/>
      <c r="J39" s="795"/>
      <c r="K39" s="795"/>
      <c r="L39" s="795"/>
      <c r="M39" s="795"/>
      <c r="N39" s="795"/>
      <c r="O39" s="795"/>
      <c r="P39" s="795"/>
      <c r="Q39" s="796"/>
      <c r="AT39" s="50"/>
      <c r="AU39" s="50"/>
      <c r="AV39" s="50"/>
      <c r="AW39" s="50"/>
    </row>
    <row r="40" spans="1:49">
      <c r="B40" s="794"/>
      <c r="C40" s="795"/>
      <c r="D40" s="795"/>
      <c r="E40" s="795"/>
      <c r="F40" s="795"/>
      <c r="G40" s="795"/>
      <c r="H40" s="795"/>
      <c r="I40" s="795"/>
      <c r="J40" s="795"/>
      <c r="K40" s="795"/>
      <c r="L40" s="795"/>
      <c r="M40" s="795"/>
      <c r="N40" s="795"/>
      <c r="O40" s="795"/>
      <c r="P40" s="795"/>
      <c r="Q40" s="796"/>
      <c r="AT40" s="50"/>
      <c r="AU40" s="50"/>
      <c r="AV40" s="50"/>
      <c r="AW40" s="50"/>
    </row>
    <row r="41" spans="1:49">
      <c r="B41" s="794"/>
      <c r="C41" s="795"/>
      <c r="D41" s="795"/>
      <c r="E41" s="795"/>
      <c r="F41" s="795"/>
      <c r="G41" s="795"/>
      <c r="H41" s="795"/>
      <c r="I41" s="795"/>
      <c r="J41" s="795"/>
      <c r="K41" s="795"/>
      <c r="L41" s="795"/>
      <c r="M41" s="795"/>
      <c r="N41" s="795"/>
      <c r="O41" s="795"/>
      <c r="P41" s="795"/>
      <c r="Q41" s="796"/>
      <c r="R41" s="78"/>
      <c r="S41" s="78"/>
      <c r="T41" s="78"/>
      <c r="U41" s="78"/>
      <c r="V41" s="78"/>
      <c r="W41" s="78"/>
      <c r="X41" s="78"/>
      <c r="Y41" s="78"/>
      <c r="Z41" s="78"/>
      <c r="AA41" s="78"/>
      <c r="AB41" s="78"/>
      <c r="AT41" s="50"/>
      <c r="AU41" s="50"/>
      <c r="AV41" s="50"/>
      <c r="AW41" s="50"/>
    </row>
    <row r="42" spans="1:49">
      <c r="B42" s="794"/>
      <c r="C42" s="795"/>
      <c r="D42" s="795"/>
      <c r="E42" s="795"/>
      <c r="F42" s="795"/>
      <c r="G42" s="795"/>
      <c r="H42" s="795"/>
      <c r="I42" s="795"/>
      <c r="J42" s="795"/>
      <c r="K42" s="795"/>
      <c r="L42" s="795"/>
      <c r="M42" s="795"/>
      <c r="N42" s="795"/>
      <c r="O42" s="795"/>
      <c r="P42" s="795"/>
      <c r="Q42" s="796"/>
      <c r="R42" s="78"/>
      <c r="S42" s="78"/>
      <c r="T42" s="78"/>
      <c r="U42" s="78"/>
      <c r="V42" s="78"/>
      <c r="W42" s="78"/>
      <c r="X42" s="78"/>
      <c r="Y42" s="78"/>
      <c r="Z42" s="78"/>
      <c r="AA42" s="78"/>
      <c r="AB42" s="78"/>
      <c r="AT42" s="50"/>
      <c r="AU42" s="50"/>
      <c r="AV42" s="50"/>
      <c r="AW42" s="50"/>
    </row>
    <row r="43" spans="1:49">
      <c r="B43" s="797"/>
      <c r="C43" s="798"/>
      <c r="D43" s="798"/>
      <c r="E43" s="798"/>
      <c r="F43" s="798"/>
      <c r="G43" s="798"/>
      <c r="H43" s="798"/>
      <c r="I43" s="798"/>
      <c r="J43" s="798"/>
      <c r="K43" s="798"/>
      <c r="L43" s="798"/>
      <c r="M43" s="798"/>
      <c r="N43" s="798"/>
      <c r="O43" s="798"/>
      <c r="P43" s="798"/>
      <c r="Q43" s="799"/>
      <c r="R43" s="78"/>
      <c r="S43" s="78"/>
      <c r="T43" s="78"/>
      <c r="U43" s="78"/>
      <c r="V43" s="78"/>
      <c r="W43" s="78"/>
      <c r="X43" s="78"/>
      <c r="Y43" s="78"/>
      <c r="Z43" s="78"/>
      <c r="AA43" s="78"/>
      <c r="AB43" s="78"/>
      <c r="AT43" s="50"/>
      <c r="AU43" s="50"/>
      <c r="AV43" s="50"/>
      <c r="AW43" s="50"/>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T44" s="50"/>
      <c r="AU44" s="50"/>
      <c r="AV44" s="50"/>
      <c r="AW44" s="50"/>
    </row>
    <row r="45" spans="1:49">
      <c r="B45" s="632"/>
      <c r="C45" s="632"/>
      <c r="D45" s="632"/>
      <c r="E45" s="632"/>
      <c r="F45" s="632"/>
      <c r="G45" s="632"/>
      <c r="H45" s="632"/>
      <c r="I45" s="632"/>
      <c r="J45" s="632"/>
      <c r="K45" s="632"/>
      <c r="L45" s="632"/>
      <c r="M45" s="632"/>
      <c r="N45" s="632"/>
      <c r="O45" s="632"/>
      <c r="P45" s="632"/>
      <c r="Q45" s="632"/>
      <c r="R45" s="78"/>
      <c r="S45" s="78"/>
      <c r="T45" s="78"/>
      <c r="U45" s="78"/>
      <c r="V45" s="78"/>
      <c r="W45" s="78"/>
      <c r="X45" s="78"/>
      <c r="Y45" s="78"/>
      <c r="Z45" s="78"/>
      <c r="AA45" s="78"/>
      <c r="AB45" s="78"/>
      <c r="AT45" s="50"/>
      <c r="AU45" s="50"/>
      <c r="AV45" s="50"/>
      <c r="AW45" s="50"/>
    </row>
    <row r="46" spans="1:49" s="1" customFormat="1">
      <c r="A46" s="394"/>
      <c r="B46" s="212"/>
      <c r="C46" s="212"/>
      <c r="D46" s="212"/>
      <c r="E46" s="212"/>
      <c r="F46" s="212"/>
      <c r="G46" s="212"/>
      <c r="H46" s="212"/>
      <c r="I46" s="212"/>
      <c r="J46" s="212"/>
      <c r="K46" s="212"/>
      <c r="L46" s="212"/>
      <c r="M46" s="212"/>
      <c r="N46" s="212"/>
      <c r="O46" s="212"/>
      <c r="P46" s="212"/>
      <c r="Q46" s="212"/>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c r="AT46" s="70"/>
      <c r="AU46" s="70"/>
      <c r="AV46" s="70"/>
      <c r="AW46" s="70"/>
    </row>
    <row r="47" spans="1:49" s="1" customFormat="1">
      <c r="A47" s="394"/>
      <c r="B47" s="847" t="s">
        <v>367</v>
      </c>
      <c r="C47" s="848"/>
      <c r="D47" s="848"/>
      <c r="E47" s="848"/>
      <c r="F47" s="848"/>
      <c r="G47" s="848"/>
      <c r="H47" s="848"/>
      <c r="I47" s="848"/>
      <c r="J47" s="848"/>
      <c r="K47" s="848"/>
      <c r="L47" s="848"/>
      <c r="M47" s="848"/>
      <c r="N47" s="848"/>
      <c r="O47" s="848"/>
      <c r="P47" s="848"/>
      <c r="Q47" s="848"/>
      <c r="R47" s="848"/>
      <c r="S47" s="848"/>
      <c r="T47" s="848"/>
      <c r="U47" s="848"/>
      <c r="V47" s="848"/>
      <c r="W47" s="848"/>
      <c r="X47" s="848"/>
      <c r="Y47" s="848"/>
      <c r="Z47" s="848"/>
      <c r="AA47" s="848"/>
      <c r="AB47" s="849"/>
      <c r="AC47" s="77"/>
      <c r="AD47" s="77"/>
      <c r="AE47" s="77"/>
      <c r="AF47" s="77"/>
      <c r="AG47" s="77"/>
      <c r="AH47" s="77"/>
      <c r="AI47" s="77"/>
      <c r="AJ47" s="77"/>
      <c r="AK47" s="77"/>
      <c r="AL47" s="77"/>
      <c r="AM47" s="77"/>
      <c r="AN47" s="77"/>
      <c r="AO47" s="77"/>
      <c r="AP47" s="77"/>
      <c r="AQ47" s="77"/>
      <c r="AR47" s="77"/>
      <c r="AS47" s="77"/>
      <c r="AT47" s="70"/>
      <c r="AU47" s="70"/>
      <c r="AV47" s="70"/>
      <c r="AW47" s="70"/>
    </row>
    <row r="48" spans="1:49" ht="15.5">
      <c r="A48" s="141"/>
      <c r="B48" s="319" t="s">
        <v>368</v>
      </c>
      <c r="C48" s="88"/>
      <c r="D48" s="88"/>
      <c r="E48" s="88"/>
      <c r="F48" s="88"/>
      <c r="G48" s="88"/>
      <c r="H48" s="88"/>
      <c r="I48" s="88"/>
      <c r="J48" s="88"/>
      <c r="K48" s="88"/>
      <c r="L48" s="88"/>
      <c r="M48" s="88"/>
      <c r="N48" s="88"/>
      <c r="O48" s="88"/>
      <c r="P48" s="88"/>
      <c r="Q48" s="88"/>
      <c r="R48" s="256"/>
      <c r="S48" s="256"/>
      <c r="T48" s="256"/>
      <c r="U48" s="256"/>
      <c r="V48" s="256"/>
      <c r="W48" s="256"/>
      <c r="X48" s="256"/>
      <c r="Y48" s="256"/>
      <c r="Z48" s="257"/>
      <c r="AA48" s="257"/>
      <c r="AB48" s="258"/>
      <c r="AT48" s="50"/>
      <c r="AU48" s="50"/>
      <c r="AV48" s="50"/>
      <c r="AW48" s="50"/>
    </row>
    <row r="49" spans="1:49" ht="15.65" customHeight="1">
      <c r="A49" s="141"/>
      <c r="B49" s="873" t="s">
        <v>369</v>
      </c>
      <c r="C49" s="874"/>
      <c r="D49" s="874"/>
      <c r="E49" s="874"/>
      <c r="F49" s="874"/>
      <c r="G49" s="874"/>
      <c r="H49" s="874"/>
      <c r="I49" s="259"/>
      <c r="J49" s="259"/>
      <c r="K49" s="259"/>
      <c r="L49" s="259"/>
      <c r="M49" s="259"/>
      <c r="N49" s="259"/>
      <c r="O49" s="259"/>
      <c r="P49" s="259"/>
      <c r="Q49" s="66"/>
      <c r="R49" s="260"/>
      <c r="S49" s="260"/>
      <c r="T49" s="260"/>
      <c r="U49" s="260"/>
      <c r="V49" s="260"/>
      <c r="W49" s="260"/>
      <c r="X49" s="260"/>
      <c r="Y49" s="260"/>
      <c r="Z49" s="65"/>
      <c r="AA49" s="65"/>
      <c r="AB49" s="261"/>
      <c r="AT49" s="50"/>
      <c r="AU49" s="50"/>
      <c r="AV49" s="50"/>
      <c r="AW49" s="50"/>
    </row>
    <row r="50" spans="1:49" ht="30" customHeight="1">
      <c r="A50" s="141"/>
      <c r="B50" s="873"/>
      <c r="C50" s="874"/>
      <c r="D50" s="874"/>
      <c r="E50" s="874"/>
      <c r="F50" s="874"/>
      <c r="G50" s="874"/>
      <c r="H50" s="874"/>
      <c r="I50" s="259"/>
      <c r="J50" s="259"/>
      <c r="K50" s="262" t="str">
        <f>IF($K$51&lt;=Calc!$D$6,"Project duration","")</f>
        <v>Project duration</v>
      </c>
      <c r="L50" s="262" t="str">
        <f>IF($L$51&lt;=Calc!$D$6,"Project duration","")</f>
        <v>Project duration</v>
      </c>
      <c r="M50" s="262" t="str">
        <f>IF($M$51&lt;=Calc!$D$6,"Project duration","")</f>
        <v>Project duration</v>
      </c>
      <c r="N50" s="262" t="str">
        <f>IF($N$51&lt;=Calc!$D$6,"Project duration","")</f>
        <v>Project duration</v>
      </c>
      <c r="O50" s="262" t="str">
        <f>IF($O$51&lt;=Calc!$D$6,"Project duration","")</f>
        <v>Project duration</v>
      </c>
      <c r="P50" s="262" t="str">
        <f>IF($P$51&lt;=Calc!$D$6,"Project duration","")</f>
        <v/>
      </c>
      <c r="Q50" s="262" t="str">
        <f>IF($Q$51&lt;=Calc!$D$6,"Project duration","")</f>
        <v/>
      </c>
      <c r="R50" s="262" t="str">
        <f>IF($R$51&lt;=Calc!$D$6,"Project duration","")</f>
        <v/>
      </c>
      <c r="S50" s="262" t="str">
        <f>IF($S$51&lt;=Calc!$D$6,"Project duration","")</f>
        <v/>
      </c>
      <c r="T50" s="262" t="str">
        <f>IF($T$51&lt;=Calc!$D$6,"Project duration","")</f>
        <v/>
      </c>
      <c r="U50" s="262" t="str">
        <f>IF($U$51&lt;=Calc!$D$6,"Project duration","")</f>
        <v/>
      </c>
      <c r="V50" s="262" t="str">
        <f>IF($V$51&lt;=Calc!$D$6,"Project duration","")</f>
        <v/>
      </c>
      <c r="W50" s="65"/>
      <c r="X50" s="65"/>
      <c r="Y50" s="65"/>
      <c r="Z50" s="65"/>
      <c r="AA50" s="65"/>
      <c r="AB50" s="261"/>
      <c r="AT50" s="50"/>
      <c r="AU50" s="50"/>
      <c r="AV50" s="50"/>
      <c r="AW50" s="50"/>
    </row>
    <row r="51" spans="1:49" ht="15" customHeight="1">
      <c r="A51" s="141"/>
      <c r="B51" s="388" t="s">
        <v>370</v>
      </c>
      <c r="C51" s="320"/>
      <c r="D51" s="66"/>
      <c r="E51" s="66"/>
      <c r="F51" s="66"/>
      <c r="G51" s="563"/>
      <c r="H51" s="66"/>
      <c r="I51" s="905" t="s">
        <v>371</v>
      </c>
      <c r="J51" s="906"/>
      <c r="K51" s="325">
        <f>Calc!$J$6</f>
        <v>2021</v>
      </c>
      <c r="L51" s="81">
        <f>Calc!$J$7</f>
        <v>2022</v>
      </c>
      <c r="M51" s="81">
        <f>Calc!$J$8</f>
        <v>2023</v>
      </c>
      <c r="N51" s="81">
        <f>Calc!$J$9</f>
        <v>2024</v>
      </c>
      <c r="O51" s="81">
        <f>Calc!$J$10</f>
        <v>2025</v>
      </c>
      <c r="P51" s="81" t="str">
        <f>Calc!$J$11</f>
        <v/>
      </c>
      <c r="Q51" s="81" t="str">
        <f>Calc!$J$12</f>
        <v/>
      </c>
      <c r="R51" s="81" t="str">
        <f>Calc!$J$13</f>
        <v/>
      </c>
      <c r="S51" s="81" t="str">
        <f>Calc!$J$14</f>
        <v/>
      </c>
      <c r="T51" s="81" t="str">
        <f>Calc!$J$15</f>
        <v/>
      </c>
      <c r="U51" s="81" t="str">
        <f>Calc!$J$16</f>
        <v/>
      </c>
      <c r="V51" s="81" t="str">
        <f>Calc!$J$17</f>
        <v/>
      </c>
      <c r="W51" s="65"/>
      <c r="X51" s="853" t="s">
        <v>372</v>
      </c>
      <c r="Y51" s="854"/>
      <c r="Z51" s="855"/>
      <c r="AA51" s="65"/>
      <c r="AB51" s="261"/>
      <c r="AP51" s="50"/>
      <c r="AQ51" s="50"/>
      <c r="AR51" s="50"/>
      <c r="AS51" s="50"/>
      <c r="AT51" s="50"/>
      <c r="AU51" s="50"/>
      <c r="AV51" s="50"/>
      <c r="AW51" s="50"/>
    </row>
    <row r="52" spans="1:49" ht="16.399999999999999" customHeight="1">
      <c r="A52" s="141"/>
      <c r="B52" s="389" t="s">
        <v>373</v>
      </c>
      <c r="C52" s="323" t="s">
        <v>374</v>
      </c>
      <c r="D52" s="321"/>
      <c r="E52" s="321"/>
      <c r="F52" s="322"/>
      <c r="G52" s="563"/>
      <c r="H52" s="322"/>
      <c r="I52" s="907"/>
      <c r="J52" s="908"/>
      <c r="K52" s="52" t="s">
        <v>232</v>
      </c>
      <c r="L52" s="13" t="s">
        <v>233</v>
      </c>
      <c r="M52" s="13" t="s">
        <v>234</v>
      </c>
      <c r="N52" s="13" t="s">
        <v>235</v>
      </c>
      <c r="O52" s="13" t="s">
        <v>236</v>
      </c>
      <c r="P52" s="13" t="s">
        <v>237</v>
      </c>
      <c r="Q52" s="13" t="s">
        <v>238</v>
      </c>
      <c r="R52" s="13" t="s">
        <v>239</v>
      </c>
      <c r="S52" s="13" t="s">
        <v>240</v>
      </c>
      <c r="T52" s="13" t="s">
        <v>241</v>
      </c>
      <c r="U52" s="13" t="s">
        <v>242</v>
      </c>
      <c r="V52" s="13" t="s">
        <v>243</v>
      </c>
      <c r="W52" s="65"/>
      <c r="X52" s="290">
        <v>2030</v>
      </c>
      <c r="Y52" s="14">
        <v>2040</v>
      </c>
      <c r="Z52" s="291">
        <v>2050</v>
      </c>
      <c r="AA52" s="65"/>
      <c r="AB52" s="261"/>
      <c r="AP52" s="50"/>
      <c r="AQ52" s="50"/>
      <c r="AR52" s="50"/>
      <c r="AS52" s="50"/>
      <c r="AT52" s="50"/>
      <c r="AU52" s="50"/>
      <c r="AV52" s="50"/>
      <c r="AW52" s="50"/>
    </row>
    <row r="53" spans="1:49" ht="15.65" customHeight="1">
      <c r="A53" s="141"/>
      <c r="B53" s="389" t="s">
        <v>375</v>
      </c>
      <c r="C53" s="323" t="s">
        <v>376</v>
      </c>
      <c r="D53" s="320"/>
      <c r="E53" s="320"/>
      <c r="F53" s="322"/>
      <c r="G53" s="563"/>
      <c r="H53" s="322"/>
      <c r="I53" s="326" t="s">
        <v>246</v>
      </c>
      <c r="J53" s="328" t="s">
        <v>377</v>
      </c>
      <c r="K53" s="404">
        <f t="shared" ref="K53:V53" si="0">(K206-K141-K278)</f>
        <v>0</v>
      </c>
      <c r="L53" s="404">
        <f t="shared" si="0"/>
        <v>0</v>
      </c>
      <c r="M53" s="404">
        <f t="shared" si="0"/>
        <v>0</v>
      </c>
      <c r="N53" s="404">
        <f t="shared" si="0"/>
        <v>0</v>
      </c>
      <c r="O53" s="404">
        <f t="shared" si="0"/>
        <v>0</v>
      </c>
      <c r="P53" s="404">
        <f t="shared" si="0"/>
        <v>0</v>
      </c>
      <c r="Q53" s="404">
        <f t="shared" si="0"/>
        <v>0</v>
      </c>
      <c r="R53" s="404">
        <f t="shared" si="0"/>
        <v>0</v>
      </c>
      <c r="S53" s="404">
        <f t="shared" si="0"/>
        <v>0</v>
      </c>
      <c r="T53" s="404">
        <f t="shared" si="0"/>
        <v>0</v>
      </c>
      <c r="U53" s="404">
        <f t="shared" si="0"/>
        <v>0</v>
      </c>
      <c r="V53" s="404">
        <f t="shared" si="0"/>
        <v>0</v>
      </c>
      <c r="W53" s="409" t="s">
        <v>378</v>
      </c>
      <c r="X53" s="65"/>
      <c r="Y53" s="65"/>
      <c r="Z53" s="65"/>
      <c r="AA53" s="65"/>
      <c r="AB53" s="261"/>
      <c r="AR53" s="50"/>
      <c r="AS53" s="50"/>
      <c r="AT53" s="50"/>
      <c r="AU53" s="50"/>
      <c r="AV53" s="50"/>
      <c r="AW53" s="50"/>
    </row>
    <row r="54" spans="1:49" ht="15.65" customHeight="1">
      <c r="A54" s="141"/>
      <c r="B54" s="389" t="s">
        <v>379</v>
      </c>
      <c r="C54" s="323" t="s">
        <v>380</v>
      </c>
      <c r="D54" s="320"/>
      <c r="E54" s="320"/>
      <c r="F54" s="322"/>
      <c r="G54" s="563"/>
      <c r="H54" s="322"/>
      <c r="I54" s="327" t="s">
        <v>250</v>
      </c>
      <c r="J54" s="329" t="s">
        <v>377</v>
      </c>
      <c r="K54" s="404">
        <f t="shared" ref="K54:V54" si="1">(K207-K142-K279)</f>
        <v>0</v>
      </c>
      <c r="L54" s="404">
        <f t="shared" si="1"/>
        <v>0</v>
      </c>
      <c r="M54" s="404">
        <f t="shared" si="1"/>
        <v>0</v>
      </c>
      <c r="N54" s="404">
        <f t="shared" si="1"/>
        <v>0</v>
      </c>
      <c r="O54" s="404">
        <f t="shared" si="1"/>
        <v>0</v>
      </c>
      <c r="P54" s="404">
        <f t="shared" si="1"/>
        <v>0</v>
      </c>
      <c r="Q54" s="404">
        <f t="shared" si="1"/>
        <v>0</v>
      </c>
      <c r="R54" s="404">
        <f t="shared" si="1"/>
        <v>0</v>
      </c>
      <c r="S54" s="404">
        <f t="shared" si="1"/>
        <v>0</v>
      </c>
      <c r="T54" s="404">
        <f t="shared" si="1"/>
        <v>0</v>
      </c>
      <c r="U54" s="404">
        <f t="shared" si="1"/>
        <v>0</v>
      </c>
      <c r="V54" s="404">
        <f t="shared" si="1"/>
        <v>0</v>
      </c>
      <c r="W54" s="409" t="s">
        <v>378</v>
      </c>
      <c r="X54" s="406">
        <f>(X207-X142-X279)</f>
        <v>0</v>
      </c>
      <c r="Y54" s="406">
        <f>(Y207-Y142-Y279)</f>
        <v>0</v>
      </c>
      <c r="Z54" s="406">
        <f>(Z207-Z142-Z279)</f>
        <v>0</v>
      </c>
      <c r="AA54" s="65"/>
      <c r="AB54" s="261"/>
      <c r="AR54" s="50"/>
      <c r="AS54" s="50"/>
      <c r="AT54" s="50"/>
      <c r="AU54" s="50"/>
      <c r="AV54" s="50"/>
      <c r="AW54" s="50"/>
    </row>
    <row r="55" spans="1:49" ht="15.65" customHeight="1">
      <c r="A55" s="141"/>
      <c r="B55" s="264" t="s">
        <v>251</v>
      </c>
      <c r="C55" s="68" t="s">
        <v>252</v>
      </c>
      <c r="D55" s="92"/>
      <c r="E55" s="92"/>
      <c r="F55" s="66"/>
      <c r="G55" s="563"/>
      <c r="H55" s="525" t="s">
        <v>378</v>
      </c>
      <c r="I55" s="525" t="s">
        <v>378</v>
      </c>
      <c r="J55" s="525" t="s">
        <v>378</v>
      </c>
      <c r="K55" s="305" t="s">
        <v>378</v>
      </c>
      <c r="L55" s="305" t="s">
        <v>378</v>
      </c>
      <c r="M55" s="305" t="s">
        <v>378</v>
      </c>
      <c r="N55" s="305" t="s">
        <v>378</v>
      </c>
      <c r="O55" s="305" t="s">
        <v>378</v>
      </c>
      <c r="P55" s="306" t="s">
        <v>378</v>
      </c>
      <c r="Q55" s="306" t="s">
        <v>378</v>
      </c>
      <c r="R55" s="307" t="s">
        <v>378</v>
      </c>
      <c r="S55" s="307" t="s">
        <v>378</v>
      </c>
      <c r="T55" s="307" t="s">
        <v>378</v>
      </c>
      <c r="U55" s="307" t="s">
        <v>378</v>
      </c>
      <c r="V55" s="307" t="s">
        <v>378</v>
      </c>
      <c r="W55" s="65" t="s">
        <v>378</v>
      </c>
      <c r="X55" s="307" t="s">
        <v>378</v>
      </c>
      <c r="Y55" s="307" t="s">
        <v>378</v>
      </c>
      <c r="Z55" s="307" t="s">
        <v>378</v>
      </c>
      <c r="AA55" s="65"/>
      <c r="AB55" s="261"/>
      <c r="AR55" s="50"/>
      <c r="AS55" s="50"/>
      <c r="AT55" s="50"/>
      <c r="AU55" s="50"/>
      <c r="AV55" s="50"/>
      <c r="AW55" s="50"/>
    </row>
    <row r="56" spans="1:49" ht="15.65" customHeight="1">
      <c r="A56" s="141"/>
      <c r="B56" s="264"/>
      <c r="C56" s="68"/>
      <c r="D56" s="92"/>
      <c r="E56" s="92"/>
      <c r="F56" s="66"/>
      <c r="G56" s="563"/>
      <c r="H56" s="304"/>
      <c r="I56" s="304"/>
      <c r="J56" s="304"/>
      <c r="K56" s="305"/>
      <c r="L56" s="305"/>
      <c r="M56" s="305"/>
      <c r="N56" s="305"/>
      <c r="O56" s="305"/>
      <c r="P56" s="306"/>
      <c r="Q56" s="306"/>
      <c r="R56" s="307"/>
      <c r="S56" s="307"/>
      <c r="T56" s="307"/>
      <c r="U56" s="307"/>
      <c r="V56" s="307"/>
      <c r="W56" s="65"/>
      <c r="X56" s="307"/>
      <c r="Y56" s="307"/>
      <c r="Z56" s="307"/>
      <c r="AA56" s="65"/>
      <c r="AB56" s="261"/>
      <c r="AR56" s="50"/>
      <c r="AS56" s="50"/>
      <c r="AT56" s="50"/>
      <c r="AU56" s="50"/>
      <c r="AV56" s="50"/>
      <c r="AW56" s="50"/>
    </row>
    <row r="57" spans="1:49" ht="15" customHeight="1">
      <c r="A57" s="141"/>
      <c r="B57" s="876" t="str">
        <f>B306</f>
        <v xml:space="preserve">IKI Funding Factor - Adjustments for pro-rata share due to other actors: </v>
      </c>
      <c r="C57" s="877"/>
      <c r="D57" s="877"/>
      <c r="E57" s="877"/>
      <c r="F57" s="66"/>
      <c r="G57" s="66"/>
      <c r="H57" s="66"/>
      <c r="I57" s="905" t="s">
        <v>381</v>
      </c>
      <c r="J57" s="906"/>
      <c r="K57" s="325">
        <f>Calc!$J$6</f>
        <v>2021</v>
      </c>
      <c r="L57" s="81">
        <f>Calc!$J$7</f>
        <v>2022</v>
      </c>
      <c r="M57" s="81">
        <f>Calc!$J$8</f>
        <v>2023</v>
      </c>
      <c r="N57" s="81">
        <f>Calc!$J$9</f>
        <v>2024</v>
      </c>
      <c r="O57" s="81">
        <f>Calc!$J$10</f>
        <v>2025</v>
      </c>
      <c r="P57" s="81" t="str">
        <f>Calc!$J$11</f>
        <v/>
      </c>
      <c r="Q57" s="81" t="str">
        <f>Calc!$J$12</f>
        <v/>
      </c>
      <c r="R57" s="81" t="str">
        <f>Calc!$J$13</f>
        <v/>
      </c>
      <c r="S57" s="81" t="str">
        <f>Calc!$J$14</f>
        <v/>
      </c>
      <c r="T57" s="81" t="str">
        <f>Calc!$J$15</f>
        <v/>
      </c>
      <c r="U57" s="81" t="str">
        <f>Calc!$J$16</f>
        <v/>
      </c>
      <c r="V57" s="81" t="str">
        <f>Calc!$J$17</f>
        <v/>
      </c>
      <c r="W57" s="65"/>
      <c r="X57" s="853" t="s">
        <v>372</v>
      </c>
      <c r="Y57" s="854"/>
      <c r="Z57" s="855"/>
      <c r="AA57" s="65"/>
      <c r="AB57" s="261"/>
      <c r="AP57" s="50"/>
      <c r="AQ57" s="50"/>
      <c r="AR57" s="50"/>
      <c r="AS57" s="50"/>
      <c r="AT57" s="50"/>
      <c r="AU57" s="50"/>
      <c r="AV57" s="50"/>
      <c r="AW57" s="50"/>
    </row>
    <row r="58" spans="1:49" ht="16.399999999999999" customHeight="1">
      <c r="A58" s="141"/>
      <c r="B58" s="876"/>
      <c r="C58" s="877"/>
      <c r="D58" s="877"/>
      <c r="E58" s="877"/>
      <c r="F58" s="401">
        <f>Calc!$C$62*100</f>
        <v>100</v>
      </c>
      <c r="G58" s="398" t="s">
        <v>194</v>
      </c>
      <c r="H58" s="322"/>
      <c r="I58" s="907"/>
      <c r="J58" s="908"/>
      <c r="K58" s="52" t="s">
        <v>232</v>
      </c>
      <c r="L58" s="13" t="s">
        <v>233</v>
      </c>
      <c r="M58" s="13" t="s">
        <v>234</v>
      </c>
      <c r="N58" s="13" t="s">
        <v>235</v>
      </c>
      <c r="O58" s="13" t="s">
        <v>236</v>
      </c>
      <c r="P58" s="13" t="s">
        <v>237</v>
      </c>
      <c r="Q58" s="13" t="s">
        <v>238</v>
      </c>
      <c r="R58" s="13" t="s">
        <v>239</v>
      </c>
      <c r="S58" s="13" t="s">
        <v>240</v>
      </c>
      <c r="T58" s="13" t="s">
        <v>241</v>
      </c>
      <c r="U58" s="13" t="s">
        <v>242</v>
      </c>
      <c r="V58" s="13" t="s">
        <v>243</v>
      </c>
      <c r="W58" s="65"/>
      <c r="X58" s="290">
        <v>2030</v>
      </c>
      <c r="Y58" s="14">
        <v>2040</v>
      </c>
      <c r="Z58" s="291">
        <v>2050</v>
      </c>
      <c r="AA58" s="65"/>
      <c r="AB58" s="261"/>
      <c r="AP58" s="50"/>
      <c r="AQ58" s="50"/>
      <c r="AR58" s="50"/>
      <c r="AS58" s="50"/>
      <c r="AT58" s="50"/>
      <c r="AU58" s="50"/>
      <c r="AV58" s="50"/>
      <c r="AW58" s="50"/>
    </row>
    <row r="59" spans="1:49" ht="15.65" customHeight="1">
      <c r="A59" s="141"/>
      <c r="B59" s="389"/>
      <c r="C59" s="323"/>
      <c r="D59" s="320"/>
      <c r="E59" s="320"/>
      <c r="F59" s="322"/>
      <c r="G59" s="563"/>
      <c r="H59" s="322"/>
      <c r="I59" s="326" t="s">
        <v>246</v>
      </c>
      <c r="J59" s="328" t="s">
        <v>377</v>
      </c>
      <c r="K59" s="404">
        <f>(K206-K141-K278)*Calc!$C$62</f>
        <v>0</v>
      </c>
      <c r="L59" s="404">
        <f>(L206-L141-L278)*Calc!$C$62</f>
        <v>0</v>
      </c>
      <c r="M59" s="404">
        <f>(M206-M141-M278)*Calc!$C$62</f>
        <v>0</v>
      </c>
      <c r="N59" s="404">
        <f>(N206-N141-N278)*Calc!$C$62</f>
        <v>0</v>
      </c>
      <c r="O59" s="404">
        <f>(O206-O141-O278)*Calc!$C$62</f>
        <v>0</v>
      </c>
      <c r="P59" s="404">
        <f>(P206-P141-P278)*Calc!$C$62</f>
        <v>0</v>
      </c>
      <c r="Q59" s="404">
        <f>(Q206-Q141-Q278)*Calc!$C$62</f>
        <v>0</v>
      </c>
      <c r="R59" s="404">
        <f>(R206-R141-R278)*Calc!$C$62</f>
        <v>0</v>
      </c>
      <c r="S59" s="404">
        <f>(S206-S141-S278)*Calc!$C$62</f>
        <v>0</v>
      </c>
      <c r="T59" s="404">
        <f>(T206-T141-T278)*Calc!$C$62</f>
        <v>0</v>
      </c>
      <c r="U59" s="404">
        <f>(U206-U141-U278)*Calc!$C$62</f>
        <v>0</v>
      </c>
      <c r="V59" s="404">
        <f>(V206-V141-V278)*Calc!$C$62</f>
        <v>0</v>
      </c>
      <c r="W59" s="409" t="s">
        <v>378</v>
      </c>
      <c r="X59" s="65"/>
      <c r="Y59" s="65"/>
      <c r="Z59" s="65"/>
      <c r="AA59" s="65"/>
      <c r="AB59" s="261"/>
      <c r="AR59" s="50"/>
      <c r="AS59" s="50"/>
      <c r="AT59" s="50"/>
      <c r="AU59" s="50"/>
      <c r="AV59" s="50"/>
      <c r="AW59" s="50"/>
    </row>
    <row r="60" spans="1:49" ht="15.65" customHeight="1">
      <c r="A60" s="141"/>
      <c r="B60" s="389"/>
      <c r="C60" s="323"/>
      <c r="D60" s="320"/>
      <c r="E60" s="320"/>
      <c r="F60" s="322"/>
      <c r="G60" s="563"/>
      <c r="H60" s="322"/>
      <c r="I60" s="327" t="s">
        <v>250</v>
      </c>
      <c r="J60" s="329" t="s">
        <v>377</v>
      </c>
      <c r="K60" s="404">
        <f>(K207-K142-K279)*Calc!$C$62</f>
        <v>0</v>
      </c>
      <c r="L60" s="404">
        <f>(L207-L142-L279)*Calc!$C$62</f>
        <v>0</v>
      </c>
      <c r="M60" s="404">
        <f>(M207-M142-M279)*Calc!$C$62</f>
        <v>0</v>
      </c>
      <c r="N60" s="404">
        <f>(N207-N142-N279)*Calc!$C$62</f>
        <v>0</v>
      </c>
      <c r="O60" s="404">
        <f>(O207-O142-O279)*Calc!$C$62</f>
        <v>0</v>
      </c>
      <c r="P60" s="404">
        <f>(P207-P142-P279)*Calc!$C$62</f>
        <v>0</v>
      </c>
      <c r="Q60" s="404">
        <f>(Q207-Q142-Q279)*Calc!$C$62</f>
        <v>0</v>
      </c>
      <c r="R60" s="404">
        <f>(R207-R142-R279)*Calc!$C$62</f>
        <v>0</v>
      </c>
      <c r="S60" s="404">
        <f>(S207-S142-S279)*Calc!$C$62</f>
        <v>0</v>
      </c>
      <c r="T60" s="404">
        <f>(T207-T142-T279)*Calc!$C$62</f>
        <v>0</v>
      </c>
      <c r="U60" s="404">
        <f>(U207-U142-U279)*Calc!$C$62</f>
        <v>0</v>
      </c>
      <c r="V60" s="404">
        <f>(V207-V142-V279)*Calc!$C$62</f>
        <v>0</v>
      </c>
      <c r="W60" s="409" t="s">
        <v>378</v>
      </c>
      <c r="X60" s="406">
        <f>(X207-X142-X279)*Calc!$C$62</f>
        <v>0</v>
      </c>
      <c r="Y60" s="406">
        <f>(Y207-Y142-Y279)*Calc!$C$62</f>
        <v>0</v>
      </c>
      <c r="Z60" s="406">
        <f>(Z207-Z142-Z279)*Calc!$C$62</f>
        <v>0</v>
      </c>
      <c r="AA60" s="65"/>
      <c r="AB60" s="261"/>
      <c r="AR60" s="50"/>
      <c r="AS60" s="50"/>
      <c r="AT60" s="50"/>
      <c r="AU60" s="50"/>
      <c r="AV60" s="50"/>
      <c r="AW60" s="50"/>
    </row>
    <row r="61" spans="1:49" ht="15.65" customHeight="1">
      <c r="A61" s="141"/>
      <c r="B61" s="265"/>
      <c r="C61" s="308"/>
      <c r="D61" s="304"/>
      <c r="E61" s="92"/>
      <c r="F61" s="92"/>
      <c r="G61" s="66"/>
      <c r="H61" s="66"/>
      <c r="I61" s="266" t="s">
        <v>254</v>
      </c>
      <c r="J61" s="66"/>
      <c r="K61" s="66"/>
      <c r="L61" s="66"/>
      <c r="M61" s="66"/>
      <c r="N61" s="66"/>
      <c r="O61" s="66"/>
      <c r="P61" s="260"/>
      <c r="Q61" s="260"/>
      <c r="R61" s="260"/>
      <c r="S61" s="260"/>
      <c r="T61" s="260"/>
      <c r="U61" s="65"/>
      <c r="V61" s="65"/>
      <c r="W61" s="65"/>
      <c r="X61" s="298" t="s">
        <v>255</v>
      </c>
      <c r="Y61" s="65"/>
      <c r="Z61" s="65"/>
      <c r="AA61" s="65"/>
      <c r="AB61" s="261"/>
      <c r="AR61" s="50"/>
      <c r="AS61" s="50"/>
      <c r="AT61" s="50"/>
      <c r="AU61" s="50"/>
      <c r="AV61" s="50"/>
      <c r="AW61" s="50"/>
    </row>
    <row r="62" spans="1:49" ht="15.65" customHeight="1">
      <c r="A62" s="141"/>
      <c r="B62" s="265"/>
      <c r="C62" s="266" t="s">
        <v>256</v>
      </c>
      <c r="D62" s="254"/>
      <c r="E62" s="621"/>
      <c r="F62" s="622"/>
      <c r="G62" s="66"/>
      <c r="H62" s="66"/>
      <c r="I62" s="66"/>
      <c r="J62" s="66"/>
      <c r="K62" s="66"/>
      <c r="L62" s="66"/>
      <c r="M62" s="67"/>
      <c r="N62" s="66"/>
      <c r="O62" s="67"/>
      <c r="P62" s="66"/>
      <c r="Q62" s="260"/>
      <c r="R62" s="260"/>
      <c r="S62" s="260"/>
      <c r="T62" s="260"/>
      <c r="U62" s="65"/>
      <c r="V62" s="65"/>
      <c r="W62" s="65"/>
      <c r="X62" s="433" t="s">
        <v>257</v>
      </c>
      <c r="Y62" s="65"/>
      <c r="Z62" s="65"/>
      <c r="AA62" s="65"/>
      <c r="AB62" s="261"/>
      <c r="AR62" s="50"/>
      <c r="AS62" s="50"/>
      <c r="AT62" s="50"/>
      <c r="AU62" s="50"/>
      <c r="AV62" s="50"/>
      <c r="AW62" s="50"/>
    </row>
    <row r="63" spans="1:49" ht="15.65" customHeight="1">
      <c r="A63" s="141"/>
      <c r="B63" s="265"/>
      <c r="C63" s="266" t="s">
        <v>258</v>
      </c>
      <c r="D63" s="254"/>
      <c r="E63" s="621"/>
      <c r="F63" s="622"/>
      <c r="G63" s="66"/>
      <c r="H63" s="66"/>
      <c r="I63" s="66"/>
      <c r="J63" s="66"/>
      <c r="K63" s="66"/>
      <c r="L63" s="66"/>
      <c r="M63" s="66"/>
      <c r="N63" s="67"/>
      <c r="O63" s="67"/>
      <c r="P63" s="67"/>
      <c r="Q63" s="260"/>
      <c r="R63" s="260"/>
      <c r="S63" s="260"/>
      <c r="T63" s="260"/>
      <c r="U63" s="65"/>
      <c r="V63" s="65"/>
      <c r="W63" s="65"/>
      <c r="X63" s="65"/>
      <c r="Y63" s="65"/>
      <c r="Z63" s="65"/>
      <c r="AA63" s="65"/>
      <c r="AB63" s="261"/>
      <c r="AR63" s="50"/>
      <c r="AS63" s="50"/>
      <c r="AT63" s="50"/>
      <c r="AU63" s="50"/>
      <c r="AV63" s="50"/>
      <c r="AW63" s="50"/>
    </row>
    <row r="64" spans="1:49" ht="15.5">
      <c r="A64" s="141"/>
      <c r="B64" s="265"/>
      <c r="C64" s="66"/>
      <c r="D64" s="66"/>
      <c r="E64" s="66"/>
      <c r="F64" s="66"/>
      <c r="G64" s="66"/>
      <c r="H64" s="66"/>
      <c r="I64" s="66"/>
      <c r="J64" s="66"/>
      <c r="K64" s="66"/>
      <c r="L64" s="66"/>
      <c r="M64" s="66"/>
      <c r="N64" s="66"/>
      <c r="O64" s="66"/>
      <c r="P64" s="66"/>
      <c r="Q64" s="66"/>
      <c r="R64" s="260"/>
      <c r="S64" s="260"/>
      <c r="T64" s="260"/>
      <c r="U64" s="260"/>
      <c r="V64" s="260"/>
      <c r="W64" s="260"/>
      <c r="X64" s="260"/>
      <c r="Y64" s="260"/>
      <c r="Z64" s="65"/>
      <c r="AA64" s="65"/>
      <c r="AB64" s="261"/>
      <c r="AT64" s="50"/>
      <c r="AU64" s="50"/>
      <c r="AV64" s="50"/>
      <c r="AW64" s="50"/>
    </row>
    <row r="65" spans="1:49" ht="15.5">
      <c r="A65" s="141"/>
      <c r="B65" s="324" t="s">
        <v>382</v>
      </c>
      <c r="C65" s="268"/>
      <c r="D65" s="268"/>
      <c r="E65" s="268"/>
      <c r="F65" s="268"/>
      <c r="G65" s="268"/>
      <c r="H65" s="268"/>
      <c r="I65" s="268"/>
      <c r="J65" s="268"/>
      <c r="K65" s="268"/>
      <c r="L65" s="268"/>
      <c r="M65" s="268"/>
      <c r="N65" s="268"/>
      <c r="O65" s="268"/>
      <c r="P65" s="268"/>
      <c r="Q65" s="268"/>
      <c r="R65" s="269"/>
      <c r="S65" s="269"/>
      <c r="T65" s="269"/>
      <c r="U65" s="269"/>
      <c r="V65" s="269"/>
      <c r="W65" s="269"/>
      <c r="X65" s="269"/>
      <c r="Y65" s="269"/>
      <c r="Z65" s="270"/>
      <c r="AA65" s="270"/>
      <c r="AB65" s="271"/>
      <c r="AT65" s="50"/>
      <c r="AU65" s="50"/>
      <c r="AV65" s="50"/>
      <c r="AW65" s="50"/>
    </row>
    <row r="66" spans="1:49" ht="16.399999999999999" customHeight="1">
      <c r="A66" s="141"/>
      <c r="B66" s="850" t="s">
        <v>383</v>
      </c>
      <c r="C66" s="851"/>
      <c r="D66" s="851"/>
      <c r="E66" s="851"/>
      <c r="F66" s="851"/>
      <c r="G66" s="851"/>
      <c r="H66" s="851"/>
      <c r="I66" s="272"/>
      <c r="J66" s="272"/>
      <c r="K66" s="272"/>
      <c r="L66" s="272"/>
      <c r="M66" s="272"/>
      <c r="N66" s="272"/>
      <c r="O66" s="272"/>
      <c r="P66" s="272"/>
      <c r="Q66" s="273"/>
      <c r="R66" s="273"/>
      <c r="S66" s="273"/>
      <c r="T66" s="273"/>
      <c r="U66" s="273"/>
      <c r="V66" s="273"/>
      <c r="W66" s="273"/>
      <c r="X66" s="273"/>
      <c r="Y66" s="274"/>
      <c r="Z66" s="274"/>
      <c r="AA66" s="274"/>
      <c r="AB66" s="275"/>
      <c r="AS66" s="50"/>
      <c r="AT66" s="50"/>
      <c r="AU66" s="50"/>
      <c r="AV66" s="50"/>
      <c r="AW66" s="50"/>
    </row>
    <row r="67" spans="1:49" ht="28">
      <c r="A67" s="141"/>
      <c r="B67" s="850"/>
      <c r="C67" s="851"/>
      <c r="D67" s="851"/>
      <c r="E67" s="851"/>
      <c r="F67" s="851"/>
      <c r="G67" s="851"/>
      <c r="H67" s="851"/>
      <c r="I67" s="272"/>
      <c r="J67" s="272"/>
      <c r="K67" s="276" t="str">
        <f>IF($K$68&lt;=Calc!$D$6,"Project duration","")</f>
        <v>Project duration</v>
      </c>
      <c r="L67" s="276" t="str">
        <f>IF($L$68&lt;=Calc!$D$6,"Project duration","")</f>
        <v>Project duration</v>
      </c>
      <c r="M67" s="276" t="str">
        <f>IF($M$68&lt;=Calc!$D$6,"Project duration","")</f>
        <v>Project duration</v>
      </c>
      <c r="N67" s="276" t="str">
        <f>IF($N$68&lt;=Calc!$D$6,"Project duration","")</f>
        <v>Project duration</v>
      </c>
      <c r="O67" s="276" t="str">
        <f>IF($O$68&lt;=Calc!$D$6,"Project duration","")</f>
        <v>Project duration</v>
      </c>
      <c r="P67" s="276" t="str">
        <f>IF($P$68&lt;=Calc!$D$6,"Project duration","")</f>
        <v/>
      </c>
      <c r="Q67" s="276" t="str">
        <f>IF($Q$68&lt;=Calc!$D$6,"Project duration","")</f>
        <v/>
      </c>
      <c r="R67" s="276" t="str">
        <f>IF($R$68&lt;=Calc!$D$6,"Project duration","")</f>
        <v/>
      </c>
      <c r="S67" s="276" t="str">
        <f>IF($S$68&lt;=Calc!$D$6,"Project duration","")</f>
        <v/>
      </c>
      <c r="T67" s="276" t="str">
        <f>IF($T$68&lt;=Calc!$D$6,"Project duration","")</f>
        <v/>
      </c>
      <c r="U67" s="276" t="str">
        <f>IF($U$68&lt;=Calc!$D$6,"Project duration","")</f>
        <v/>
      </c>
      <c r="V67" s="276" t="str">
        <f>IF($V$68&lt;=Calc!$D$6,"Project duration","")</f>
        <v/>
      </c>
      <c r="W67" s="274"/>
      <c r="X67" s="274"/>
      <c r="Y67" s="274"/>
      <c r="Z67" s="274"/>
      <c r="AA67" s="274"/>
      <c r="AB67" s="275"/>
      <c r="AQ67" s="50"/>
      <c r="AR67" s="50"/>
      <c r="AS67" s="50"/>
      <c r="AT67" s="50"/>
      <c r="AU67" s="50"/>
      <c r="AV67" s="50"/>
      <c r="AW67" s="50"/>
    </row>
    <row r="68" spans="1:49" ht="15.65" customHeight="1">
      <c r="A68" s="141"/>
      <c r="B68" s="390" t="s">
        <v>384</v>
      </c>
      <c r="C68" s="334"/>
      <c r="D68" s="272"/>
      <c r="E68" s="279"/>
      <c r="F68" s="564"/>
      <c r="G68" s="279"/>
      <c r="H68" s="279"/>
      <c r="I68" s="905" t="s">
        <v>385</v>
      </c>
      <c r="J68" s="906"/>
      <c r="K68" s="325">
        <f>Calc!$J$6</f>
        <v>2021</v>
      </c>
      <c r="L68" s="81">
        <f>Calc!$J$7</f>
        <v>2022</v>
      </c>
      <c r="M68" s="81">
        <f>Calc!$J$8</f>
        <v>2023</v>
      </c>
      <c r="N68" s="81">
        <f>Calc!$J$9</f>
        <v>2024</v>
      </c>
      <c r="O68" s="81">
        <f>Calc!$J$10</f>
        <v>2025</v>
      </c>
      <c r="P68" s="81" t="str">
        <f>Calc!$J$11</f>
        <v/>
      </c>
      <c r="Q68" s="81" t="str">
        <f>Calc!$J$12</f>
        <v/>
      </c>
      <c r="R68" s="81" t="str">
        <f>Calc!$J$13</f>
        <v/>
      </c>
      <c r="S68" s="81" t="str">
        <f>Calc!$J$14</f>
        <v/>
      </c>
      <c r="T68" s="81" t="str">
        <f>Calc!$J$15</f>
        <v/>
      </c>
      <c r="U68" s="81" t="str">
        <f>Calc!$J$16</f>
        <v/>
      </c>
      <c r="V68" s="81" t="str">
        <f>Calc!$J$17</f>
        <v/>
      </c>
      <c r="W68" s="273"/>
      <c r="X68" s="853" t="s">
        <v>386</v>
      </c>
      <c r="Y68" s="854"/>
      <c r="Z68" s="855"/>
      <c r="AA68" s="274"/>
      <c r="AB68" s="275"/>
      <c r="AO68" s="50"/>
      <c r="AP68" s="50"/>
      <c r="AQ68" s="50"/>
      <c r="AR68" s="50"/>
      <c r="AS68" s="50"/>
      <c r="AT68" s="50"/>
      <c r="AU68" s="50"/>
      <c r="AV68" s="50"/>
      <c r="AW68" s="50"/>
    </row>
    <row r="69" spans="1:49" ht="15.75" customHeight="1">
      <c r="A69" s="397"/>
      <c r="B69" s="391" t="s">
        <v>387</v>
      </c>
      <c r="C69" s="335" t="s">
        <v>388</v>
      </c>
      <c r="D69" s="280"/>
      <c r="E69" s="279"/>
      <c r="F69" s="564"/>
      <c r="G69" s="279"/>
      <c r="H69" s="279"/>
      <c r="I69" s="909"/>
      <c r="J69" s="910"/>
      <c r="K69" s="52" t="s">
        <v>232</v>
      </c>
      <c r="L69" s="13" t="s">
        <v>233</v>
      </c>
      <c r="M69" s="13" t="s">
        <v>234</v>
      </c>
      <c r="N69" s="13" t="s">
        <v>235</v>
      </c>
      <c r="O69" s="13" t="s">
        <v>236</v>
      </c>
      <c r="P69" s="13" t="s">
        <v>237</v>
      </c>
      <c r="Q69" s="13" t="s">
        <v>238</v>
      </c>
      <c r="R69" s="13" t="s">
        <v>239</v>
      </c>
      <c r="S69" s="13" t="s">
        <v>240</v>
      </c>
      <c r="T69" s="13" t="s">
        <v>241</v>
      </c>
      <c r="U69" s="13" t="s">
        <v>242</v>
      </c>
      <c r="V69" s="13" t="s">
        <v>243</v>
      </c>
      <c r="W69" s="273"/>
      <c r="X69" s="290">
        <v>2030</v>
      </c>
      <c r="Y69" s="14">
        <v>2040</v>
      </c>
      <c r="Z69" s="291">
        <v>2050</v>
      </c>
      <c r="AA69" s="274"/>
      <c r="AB69" s="275"/>
      <c r="AO69" s="50"/>
      <c r="AP69" s="50"/>
      <c r="AQ69" s="50"/>
      <c r="AR69" s="50"/>
      <c r="AS69" s="50"/>
      <c r="AT69" s="50"/>
      <c r="AU69" s="50"/>
      <c r="AV69" s="50"/>
      <c r="AW69" s="50"/>
    </row>
    <row r="70" spans="1:49" ht="17">
      <c r="A70" s="141"/>
      <c r="B70" s="391" t="s">
        <v>389</v>
      </c>
      <c r="C70" s="335" t="s">
        <v>390</v>
      </c>
      <c r="D70" s="310"/>
      <c r="E70" s="310"/>
      <c r="F70" s="564"/>
      <c r="G70" s="309"/>
      <c r="H70" s="279"/>
      <c r="I70" s="330" t="s">
        <v>246</v>
      </c>
      <c r="J70" s="331" t="s">
        <v>377</v>
      </c>
      <c r="K70" s="404">
        <f t="shared" ref="K70:V70" si="2">(K226-K162-K299)</f>
        <v>0</v>
      </c>
      <c r="L70" s="404">
        <f t="shared" si="2"/>
        <v>0</v>
      </c>
      <c r="M70" s="404">
        <f t="shared" si="2"/>
        <v>0</v>
      </c>
      <c r="N70" s="404">
        <f t="shared" si="2"/>
        <v>0</v>
      </c>
      <c r="O70" s="404">
        <f t="shared" si="2"/>
        <v>0</v>
      </c>
      <c r="P70" s="404">
        <f t="shared" si="2"/>
        <v>0</v>
      </c>
      <c r="Q70" s="404">
        <f t="shared" si="2"/>
        <v>0</v>
      </c>
      <c r="R70" s="404">
        <f t="shared" si="2"/>
        <v>0</v>
      </c>
      <c r="S70" s="404">
        <f t="shared" si="2"/>
        <v>0</v>
      </c>
      <c r="T70" s="404">
        <f t="shared" si="2"/>
        <v>0</v>
      </c>
      <c r="U70" s="404">
        <f t="shared" si="2"/>
        <v>0</v>
      </c>
      <c r="V70" s="404">
        <f t="shared" si="2"/>
        <v>0</v>
      </c>
      <c r="W70" s="416" t="s">
        <v>378</v>
      </c>
      <c r="X70" s="313"/>
      <c r="Y70" s="313"/>
      <c r="Z70" s="313"/>
      <c r="AA70" s="313"/>
      <c r="AB70" s="275"/>
      <c r="AO70" s="50"/>
      <c r="AP70" s="50"/>
      <c r="AQ70" s="50"/>
      <c r="AR70" s="50"/>
      <c r="AS70" s="50"/>
      <c r="AT70" s="50"/>
      <c r="AU70" s="50"/>
      <c r="AV70" s="50"/>
      <c r="AW70" s="50"/>
    </row>
    <row r="71" spans="1:49" ht="17">
      <c r="A71" s="141"/>
      <c r="B71" s="391" t="s">
        <v>391</v>
      </c>
      <c r="C71" s="335" t="s">
        <v>392</v>
      </c>
      <c r="D71" s="310"/>
      <c r="E71" s="310"/>
      <c r="F71" s="564"/>
      <c r="G71" s="309"/>
      <c r="H71" s="279"/>
      <c r="I71" s="332" t="s">
        <v>250</v>
      </c>
      <c r="J71" s="333" t="s">
        <v>377</v>
      </c>
      <c r="K71" s="404">
        <f t="shared" ref="K71:V71" si="3">(K227-K163-K300)</f>
        <v>0</v>
      </c>
      <c r="L71" s="404">
        <f t="shared" si="3"/>
        <v>0</v>
      </c>
      <c r="M71" s="404">
        <f t="shared" si="3"/>
        <v>0</v>
      </c>
      <c r="N71" s="404">
        <f t="shared" si="3"/>
        <v>0</v>
      </c>
      <c r="O71" s="404">
        <f t="shared" si="3"/>
        <v>0</v>
      </c>
      <c r="P71" s="404">
        <f t="shared" si="3"/>
        <v>0</v>
      </c>
      <c r="Q71" s="404">
        <f t="shared" si="3"/>
        <v>0</v>
      </c>
      <c r="R71" s="404">
        <f t="shared" si="3"/>
        <v>0</v>
      </c>
      <c r="S71" s="404">
        <f t="shared" si="3"/>
        <v>0</v>
      </c>
      <c r="T71" s="404">
        <f t="shared" si="3"/>
        <v>0</v>
      </c>
      <c r="U71" s="404">
        <f t="shared" si="3"/>
        <v>0</v>
      </c>
      <c r="V71" s="404">
        <f t="shared" si="3"/>
        <v>0</v>
      </c>
      <c r="W71" s="416" t="s">
        <v>378</v>
      </c>
      <c r="X71" s="406">
        <f>(X227-X163-X300)</f>
        <v>0</v>
      </c>
      <c r="Y71" s="406">
        <f>(Y227-Y163-Y300)</f>
        <v>0</v>
      </c>
      <c r="Z71" s="406">
        <f>(Z227-Z163-Z300)</f>
        <v>0</v>
      </c>
      <c r="AA71" s="313"/>
      <c r="AB71" s="275"/>
      <c r="AO71" s="50"/>
      <c r="AP71" s="50"/>
      <c r="AQ71" s="50"/>
      <c r="AR71" s="50"/>
      <c r="AS71" s="50"/>
      <c r="AT71" s="50"/>
      <c r="AU71" s="50"/>
      <c r="AV71" s="50"/>
      <c r="AW71" s="50"/>
    </row>
    <row r="72" spans="1:49" ht="16">
      <c r="A72" s="141"/>
      <c r="B72" s="282" t="s">
        <v>270</v>
      </c>
      <c r="C72" s="280" t="s">
        <v>393</v>
      </c>
      <c r="D72" s="310"/>
      <c r="E72" s="310"/>
      <c r="F72" s="564"/>
      <c r="G72" s="309"/>
      <c r="H72" s="309"/>
      <c r="I72" s="314"/>
      <c r="J72" s="309"/>
      <c r="K72" s="309"/>
      <c r="L72" s="309"/>
      <c r="M72" s="309"/>
      <c r="N72" s="309"/>
      <c r="O72" s="309"/>
      <c r="P72" s="315"/>
      <c r="Q72" s="315"/>
      <c r="R72" s="315"/>
      <c r="S72" s="315"/>
      <c r="T72" s="315"/>
      <c r="U72" s="313"/>
      <c r="V72" s="313"/>
      <c r="W72" s="313"/>
      <c r="X72" s="316"/>
      <c r="Y72" s="313"/>
      <c r="Z72" s="313"/>
      <c r="AA72" s="313"/>
      <c r="AB72" s="275"/>
      <c r="AO72" s="50"/>
      <c r="AP72" s="50"/>
      <c r="AQ72" s="50"/>
      <c r="AR72" s="50"/>
      <c r="AS72" s="50"/>
      <c r="AT72" s="50"/>
      <c r="AU72" s="50"/>
      <c r="AV72" s="50"/>
      <c r="AW72" s="50"/>
    </row>
    <row r="73" spans="1:49" ht="15.5">
      <c r="A73" s="141"/>
      <c r="B73" s="282"/>
      <c r="C73" s="280"/>
      <c r="D73" s="310"/>
      <c r="E73" s="310"/>
      <c r="F73" s="564"/>
      <c r="G73" s="309"/>
      <c r="H73" s="309"/>
      <c r="I73" s="314"/>
      <c r="J73" s="309"/>
      <c r="K73" s="309"/>
      <c r="L73" s="309"/>
      <c r="M73" s="309"/>
      <c r="N73" s="309"/>
      <c r="O73" s="309"/>
      <c r="P73" s="315"/>
      <c r="Q73" s="315"/>
      <c r="R73" s="315"/>
      <c r="S73" s="315"/>
      <c r="T73" s="315"/>
      <c r="U73" s="313"/>
      <c r="V73" s="313"/>
      <c r="W73" s="313"/>
      <c r="X73" s="316"/>
      <c r="Y73" s="313"/>
      <c r="Z73" s="313"/>
      <c r="AA73" s="313"/>
      <c r="AB73" s="275"/>
      <c r="AO73" s="50"/>
      <c r="AP73" s="50"/>
      <c r="AQ73" s="50"/>
      <c r="AR73" s="50"/>
      <c r="AS73" s="50"/>
      <c r="AT73" s="50"/>
      <c r="AU73" s="50"/>
      <c r="AV73" s="50"/>
      <c r="AW73" s="50"/>
    </row>
    <row r="74" spans="1:49" ht="15.65" customHeight="1">
      <c r="A74" s="141"/>
      <c r="B74" s="871" t="s">
        <v>394</v>
      </c>
      <c r="C74" s="872"/>
      <c r="D74" s="872"/>
      <c r="E74" s="872"/>
      <c r="F74" s="272"/>
      <c r="G74" s="272"/>
      <c r="H74" s="279"/>
      <c r="I74" s="905" t="s">
        <v>395</v>
      </c>
      <c r="J74" s="906"/>
      <c r="K74" s="325">
        <f>Calc!$J$6</f>
        <v>2021</v>
      </c>
      <c r="L74" s="81">
        <f>Calc!$J$7</f>
        <v>2022</v>
      </c>
      <c r="M74" s="81">
        <f>Calc!$J$8</f>
        <v>2023</v>
      </c>
      <c r="N74" s="81">
        <f>Calc!$J$9</f>
        <v>2024</v>
      </c>
      <c r="O74" s="81">
        <f>Calc!$J$10</f>
        <v>2025</v>
      </c>
      <c r="P74" s="81" t="str">
        <f>Calc!$J$11</f>
        <v/>
      </c>
      <c r="Q74" s="81" t="str">
        <f>Calc!$J$12</f>
        <v/>
      </c>
      <c r="R74" s="81" t="str">
        <f>Calc!$J$13</f>
        <v/>
      </c>
      <c r="S74" s="81" t="str">
        <f>Calc!$J$14</f>
        <v/>
      </c>
      <c r="T74" s="81" t="str">
        <f>Calc!$J$15</f>
        <v/>
      </c>
      <c r="U74" s="81" t="str">
        <f>Calc!$J$16</f>
        <v/>
      </c>
      <c r="V74" s="81" t="str">
        <f>Calc!$J$17</f>
        <v/>
      </c>
      <c r="W74" s="273"/>
      <c r="X74" s="853" t="s">
        <v>386</v>
      </c>
      <c r="Y74" s="854"/>
      <c r="Z74" s="855"/>
      <c r="AA74" s="274"/>
      <c r="AB74" s="275"/>
      <c r="AO74" s="50"/>
      <c r="AP74" s="50"/>
      <c r="AQ74" s="50"/>
      <c r="AR74" s="50"/>
      <c r="AS74" s="50"/>
      <c r="AT74" s="50"/>
      <c r="AU74" s="50"/>
      <c r="AV74" s="50"/>
      <c r="AW74" s="50"/>
    </row>
    <row r="75" spans="1:49" ht="15.75" customHeight="1">
      <c r="A75" s="397"/>
      <c r="B75" s="871"/>
      <c r="C75" s="872"/>
      <c r="D75" s="872"/>
      <c r="E75" s="872"/>
      <c r="F75" s="401">
        <f>Calc!$C$62*100</f>
        <v>100</v>
      </c>
      <c r="G75" s="402" t="s">
        <v>194</v>
      </c>
      <c r="H75" s="279"/>
      <c r="I75" s="909"/>
      <c r="J75" s="910"/>
      <c r="K75" s="52" t="s">
        <v>232</v>
      </c>
      <c r="L75" s="13" t="s">
        <v>233</v>
      </c>
      <c r="M75" s="13" t="s">
        <v>234</v>
      </c>
      <c r="N75" s="13" t="s">
        <v>235</v>
      </c>
      <c r="O75" s="13" t="s">
        <v>236</v>
      </c>
      <c r="P75" s="13" t="s">
        <v>237</v>
      </c>
      <c r="Q75" s="13" t="s">
        <v>238</v>
      </c>
      <c r="R75" s="13" t="s">
        <v>239</v>
      </c>
      <c r="S75" s="13" t="s">
        <v>240</v>
      </c>
      <c r="T75" s="13" t="s">
        <v>241</v>
      </c>
      <c r="U75" s="13" t="s">
        <v>242</v>
      </c>
      <c r="V75" s="13" t="s">
        <v>243</v>
      </c>
      <c r="W75" s="273"/>
      <c r="X75" s="290">
        <v>2030</v>
      </c>
      <c r="Y75" s="14">
        <v>2040</v>
      </c>
      <c r="Z75" s="291">
        <v>2050</v>
      </c>
      <c r="AA75" s="274"/>
      <c r="AB75" s="275"/>
      <c r="AO75" s="50"/>
      <c r="AP75" s="50"/>
      <c r="AQ75" s="50"/>
      <c r="AR75" s="50"/>
      <c r="AS75" s="50"/>
      <c r="AT75" s="50"/>
      <c r="AU75" s="50"/>
      <c r="AV75" s="50"/>
      <c r="AW75" s="50"/>
    </row>
    <row r="76" spans="1:49" ht="17">
      <c r="A76" s="141"/>
      <c r="B76" s="391"/>
      <c r="C76" s="335"/>
      <c r="D76" s="310"/>
      <c r="E76" s="310"/>
      <c r="F76" s="564"/>
      <c r="G76" s="309"/>
      <c r="H76" s="279"/>
      <c r="I76" s="330" t="s">
        <v>246</v>
      </c>
      <c r="J76" s="331" t="s">
        <v>377</v>
      </c>
      <c r="K76" s="404">
        <f>(K226-K162-K299)*Calc!$C$62</f>
        <v>0</v>
      </c>
      <c r="L76" s="404">
        <f>(L226-L162-L299)*Calc!$C$62</f>
        <v>0</v>
      </c>
      <c r="M76" s="404">
        <f>(M226-M162-M299)*Calc!$C$62</f>
        <v>0</v>
      </c>
      <c r="N76" s="404">
        <f>(N226-N162-N299)*Calc!$C$62</f>
        <v>0</v>
      </c>
      <c r="O76" s="404">
        <f>(O226-O162-O299)*Calc!$C$62</f>
        <v>0</v>
      </c>
      <c r="P76" s="404">
        <f>(P226-P162-P299)*Calc!$C$62</f>
        <v>0</v>
      </c>
      <c r="Q76" s="404">
        <f>(Q226-Q162-Q299)*Calc!$C$62</f>
        <v>0</v>
      </c>
      <c r="R76" s="404">
        <f>(R226-R162-R299)*Calc!$C$62</f>
        <v>0</v>
      </c>
      <c r="S76" s="404">
        <f>(S226-S162-S299)*Calc!$C$62</f>
        <v>0</v>
      </c>
      <c r="T76" s="404">
        <f>(T226-T162-T299)*Calc!$C$62</f>
        <v>0</v>
      </c>
      <c r="U76" s="404">
        <f>(U226-U162-U299)*Calc!$C$62</f>
        <v>0</v>
      </c>
      <c r="V76" s="404">
        <f>(V226-V162-V299)*Calc!$C$62</f>
        <v>0</v>
      </c>
      <c r="W76" s="416" t="s">
        <v>378</v>
      </c>
      <c r="X76" s="313"/>
      <c r="Y76" s="313"/>
      <c r="Z76" s="313"/>
      <c r="AA76" s="313"/>
      <c r="AB76" s="275"/>
      <c r="AO76" s="50"/>
      <c r="AP76" s="50"/>
      <c r="AQ76" s="50"/>
      <c r="AR76" s="50"/>
      <c r="AS76" s="50"/>
      <c r="AT76" s="50"/>
      <c r="AU76" s="50"/>
      <c r="AV76" s="50"/>
      <c r="AW76" s="50"/>
    </row>
    <row r="77" spans="1:49" ht="17">
      <c r="A77" s="141"/>
      <c r="B77" s="391"/>
      <c r="C77" s="335"/>
      <c r="D77" s="310"/>
      <c r="E77" s="310"/>
      <c r="F77" s="564"/>
      <c r="G77" s="309"/>
      <c r="H77" s="279"/>
      <c r="I77" s="332" t="s">
        <v>250</v>
      </c>
      <c r="J77" s="333" t="s">
        <v>377</v>
      </c>
      <c r="K77" s="404">
        <f>(K227-K163-K300)*Calc!$C$62</f>
        <v>0</v>
      </c>
      <c r="L77" s="404">
        <f>(L227-L163-L300)*Calc!$C$62</f>
        <v>0</v>
      </c>
      <c r="M77" s="404">
        <f>(M227-M163-M300)*Calc!$C$62</f>
        <v>0</v>
      </c>
      <c r="N77" s="404">
        <f>(N227-N163-N300)*Calc!$C$62</f>
        <v>0</v>
      </c>
      <c r="O77" s="404">
        <f>(O227-O163-O300)*Calc!$C$62</f>
        <v>0</v>
      </c>
      <c r="P77" s="404">
        <f>(P227-P163-P300)*Calc!$C$62</f>
        <v>0</v>
      </c>
      <c r="Q77" s="404">
        <f>(Q227-Q163-Q300)*Calc!$C$62</f>
        <v>0</v>
      </c>
      <c r="R77" s="404">
        <f>(R227-R163-R300)*Calc!$C$62</f>
        <v>0</v>
      </c>
      <c r="S77" s="404">
        <f>(S227-S163-S300)*Calc!$C$62</f>
        <v>0</v>
      </c>
      <c r="T77" s="404">
        <f>(T227-T163-T300)*Calc!$C$62</f>
        <v>0</v>
      </c>
      <c r="U77" s="404">
        <f>(U227-U163-U300)*Calc!$C$62</f>
        <v>0</v>
      </c>
      <c r="V77" s="404">
        <f>(V227-V163-V300)*Calc!$C$62</f>
        <v>0</v>
      </c>
      <c r="W77" s="416" t="s">
        <v>378</v>
      </c>
      <c r="X77" s="406">
        <f>(X227-X163-X300)*Calc!$C$62</f>
        <v>0</v>
      </c>
      <c r="Y77" s="406">
        <f>(Y227-Y163-Y300)*Calc!$C$62</f>
        <v>0</v>
      </c>
      <c r="Z77" s="406">
        <f>(Z227-Z163-Z300)*Calc!$C$62</f>
        <v>0</v>
      </c>
      <c r="AA77" s="313"/>
      <c r="AB77" s="275"/>
      <c r="AO77" s="50"/>
      <c r="AP77" s="50"/>
      <c r="AQ77" s="50"/>
      <c r="AR77" s="50"/>
      <c r="AS77" s="50"/>
      <c r="AT77" s="50"/>
      <c r="AU77" s="50"/>
      <c r="AV77" s="50"/>
      <c r="AW77" s="50"/>
    </row>
    <row r="78" spans="1:49" ht="15.5">
      <c r="A78" s="141"/>
      <c r="B78" s="317"/>
      <c r="C78" s="311"/>
      <c r="D78" s="312"/>
      <c r="E78" s="310"/>
      <c r="F78" s="310"/>
      <c r="G78" s="309"/>
      <c r="H78" s="309"/>
      <c r="I78" s="314" t="s">
        <v>254</v>
      </c>
      <c r="J78" s="309"/>
      <c r="K78" s="309"/>
      <c r="L78" s="309"/>
      <c r="M78" s="309"/>
      <c r="N78" s="309"/>
      <c r="O78" s="309"/>
      <c r="P78" s="315"/>
      <c r="Q78" s="315"/>
      <c r="R78" s="315"/>
      <c r="S78" s="315"/>
      <c r="T78" s="315"/>
      <c r="U78" s="313"/>
      <c r="V78" s="313"/>
      <c r="W78" s="313"/>
      <c r="X78" s="316" t="s">
        <v>255</v>
      </c>
      <c r="Y78" s="313"/>
      <c r="Z78" s="313"/>
      <c r="AA78" s="313"/>
      <c r="AB78" s="275"/>
      <c r="AO78" s="50"/>
      <c r="AP78" s="50"/>
      <c r="AQ78" s="50"/>
      <c r="AR78" s="50"/>
      <c r="AS78" s="50"/>
      <c r="AT78" s="50"/>
      <c r="AU78" s="50"/>
      <c r="AV78" s="50"/>
      <c r="AW78" s="50"/>
    </row>
    <row r="79" spans="1:49" ht="15.5">
      <c r="A79" s="141"/>
      <c r="B79" s="284"/>
      <c r="C79" s="285"/>
      <c r="D79" s="285"/>
      <c r="E79" s="285"/>
      <c r="F79" s="285"/>
      <c r="G79" s="285"/>
      <c r="H79" s="285"/>
      <c r="I79" s="285"/>
      <c r="J79" s="285"/>
      <c r="K79" s="285"/>
      <c r="L79" s="285"/>
      <c r="M79" s="285"/>
      <c r="N79" s="285"/>
      <c r="O79" s="286"/>
      <c r="P79" s="286"/>
      <c r="Q79" s="286"/>
      <c r="R79" s="287"/>
      <c r="S79" s="287"/>
      <c r="T79" s="287"/>
      <c r="U79" s="287"/>
      <c r="V79" s="287"/>
      <c r="W79" s="287"/>
      <c r="X79" s="434" t="s">
        <v>257</v>
      </c>
      <c r="Y79" s="288"/>
      <c r="Z79" s="288"/>
      <c r="AA79" s="288"/>
      <c r="AB79" s="289"/>
      <c r="AS79" s="50"/>
      <c r="AT79" s="50"/>
      <c r="AU79" s="50"/>
      <c r="AV79" s="50"/>
      <c r="AW79" s="50"/>
    </row>
    <row r="80" spans="1:49" ht="15.5">
      <c r="A80" s="141"/>
      <c r="B80" s="6"/>
      <c r="C80" s="6"/>
      <c r="D80" s="6"/>
      <c r="E80" s="6"/>
      <c r="F80" s="6"/>
      <c r="G80" s="6"/>
      <c r="H80" s="6"/>
      <c r="I80" s="6"/>
      <c r="J80" s="6"/>
      <c r="K80" s="6"/>
      <c r="L80" s="6"/>
      <c r="M80" s="6"/>
      <c r="N80" s="6"/>
      <c r="O80" s="6"/>
      <c r="P80" s="6"/>
      <c r="Q80" s="6"/>
      <c r="R80" s="163"/>
      <c r="S80" s="163"/>
      <c r="T80" s="163"/>
      <c r="U80" s="163"/>
      <c r="V80" s="163"/>
      <c r="W80" s="163"/>
      <c r="X80" s="163"/>
      <c r="Y80" s="163"/>
      <c r="Z80" s="80"/>
      <c r="AA80" s="80"/>
      <c r="AB80" s="80"/>
      <c r="AT80" s="50"/>
      <c r="AU80" s="50"/>
      <c r="AV80" s="50"/>
      <c r="AW80" s="50"/>
    </row>
    <row r="81" spans="1:49" s="1" customFormat="1">
      <c r="A81" s="394"/>
      <c r="B81" s="212"/>
      <c r="C81" s="212"/>
      <c r="D81" s="212"/>
      <c r="E81" s="212"/>
      <c r="F81" s="212"/>
      <c r="G81" s="212"/>
      <c r="H81" s="212"/>
      <c r="I81" s="212"/>
      <c r="J81" s="212"/>
      <c r="K81" s="212"/>
      <c r="L81" s="212"/>
      <c r="M81" s="212"/>
      <c r="N81" s="212"/>
      <c r="O81" s="212"/>
      <c r="P81" s="212"/>
      <c r="Q81" s="212"/>
      <c r="R81" s="78"/>
      <c r="S81" s="78"/>
      <c r="T81" s="78"/>
      <c r="U81" s="78"/>
      <c r="V81" s="78"/>
      <c r="W81" s="78"/>
      <c r="X81" s="78"/>
      <c r="Y81" s="78"/>
      <c r="Z81" s="78"/>
      <c r="AA81" s="78"/>
      <c r="AB81" s="78"/>
      <c r="AC81" s="77"/>
      <c r="AD81" s="77"/>
      <c r="AE81" s="77"/>
      <c r="AF81" s="77"/>
      <c r="AG81" s="77"/>
      <c r="AH81" s="77"/>
      <c r="AI81" s="77"/>
      <c r="AJ81" s="77"/>
      <c r="AK81" s="77"/>
      <c r="AL81" s="77"/>
      <c r="AM81" s="77"/>
      <c r="AN81" s="77"/>
      <c r="AO81" s="77"/>
      <c r="AP81" s="77"/>
      <c r="AQ81" s="77"/>
      <c r="AR81" s="77"/>
      <c r="AS81" s="77"/>
      <c r="AT81" s="70"/>
      <c r="AU81" s="70"/>
      <c r="AV81" s="70"/>
      <c r="AW81" s="70"/>
    </row>
    <row r="82" spans="1:49" s="1" customFormat="1" ht="15.5">
      <c r="A82" s="394"/>
      <c r="B82" s="882" t="s">
        <v>396</v>
      </c>
      <c r="C82" s="883"/>
      <c r="D82" s="883"/>
      <c r="E82" s="883"/>
      <c r="F82" s="883"/>
      <c r="G82" s="883"/>
      <c r="H82" s="883"/>
      <c r="I82" s="883"/>
      <c r="J82" s="883"/>
      <c r="K82" s="883"/>
      <c r="L82" s="883"/>
      <c r="M82" s="883"/>
      <c r="N82" s="883"/>
      <c r="O82" s="883"/>
      <c r="P82" s="883"/>
      <c r="Q82" s="883"/>
      <c r="R82" s="883"/>
      <c r="S82" s="883"/>
      <c r="T82" s="883"/>
      <c r="U82" s="883"/>
      <c r="V82" s="883"/>
      <c r="W82" s="883"/>
      <c r="X82" s="883"/>
      <c r="Y82" s="883"/>
      <c r="Z82" s="883"/>
      <c r="AA82" s="883"/>
      <c r="AB82" s="883"/>
      <c r="AC82" s="77"/>
      <c r="AD82" s="77"/>
      <c r="AE82" s="77"/>
      <c r="AF82" s="77"/>
      <c r="AG82" s="77"/>
      <c r="AH82" s="77"/>
      <c r="AI82" s="77"/>
      <c r="AJ82" s="77"/>
      <c r="AK82" s="77"/>
      <c r="AL82" s="77"/>
      <c r="AM82" s="77"/>
      <c r="AN82" s="77"/>
      <c r="AO82" s="77"/>
      <c r="AP82" s="77"/>
      <c r="AQ82" s="77"/>
      <c r="AR82" s="77"/>
      <c r="AS82" s="77"/>
      <c r="AT82" s="70"/>
      <c r="AU82" s="70"/>
      <c r="AV82" s="70"/>
      <c r="AW82" s="70"/>
    </row>
    <row r="83" spans="1:49" s="77" customFormat="1">
      <c r="A83" s="78"/>
      <c r="B83" s="164"/>
      <c r="C83" s="164"/>
      <c r="D83" s="164"/>
      <c r="E83" s="164"/>
      <c r="F83" s="164"/>
      <c r="G83" s="164"/>
      <c r="H83" s="164"/>
      <c r="I83" s="164"/>
      <c r="J83" s="164"/>
      <c r="K83" s="164"/>
      <c r="L83" s="164"/>
      <c r="M83" s="164"/>
      <c r="N83" s="164"/>
      <c r="O83" s="164"/>
      <c r="P83" s="164"/>
      <c r="Q83" s="164"/>
      <c r="R83" s="78"/>
      <c r="S83" s="78"/>
      <c r="T83" s="78"/>
      <c r="U83" s="78"/>
      <c r="V83" s="78"/>
      <c r="W83" s="78"/>
      <c r="X83" s="78"/>
      <c r="Y83" s="78"/>
      <c r="Z83" s="78"/>
      <c r="AA83" s="78"/>
      <c r="AB83" s="78"/>
    </row>
    <row r="84" spans="1:49" s="77" customFormat="1" ht="15" customHeight="1">
      <c r="A84" s="78"/>
      <c r="B84" s="903" t="s">
        <v>397</v>
      </c>
      <c r="C84" s="901"/>
      <c r="D84" s="901"/>
      <c r="E84" s="901"/>
      <c r="F84" s="901"/>
      <c r="G84" s="901"/>
      <c r="H84" s="901"/>
      <c r="I84" s="901"/>
      <c r="J84" s="901"/>
      <c r="K84" s="901"/>
      <c r="L84" s="901"/>
      <c r="M84" s="901"/>
      <c r="N84" s="901"/>
      <c r="O84" s="901"/>
      <c r="P84" s="901"/>
      <c r="Q84" s="901"/>
      <c r="R84" s="78"/>
      <c r="S84" s="78"/>
      <c r="T84" s="78"/>
      <c r="U84" s="78"/>
      <c r="V84" s="78"/>
      <c r="W84" s="78"/>
      <c r="X84" s="78"/>
      <c r="Y84" s="78"/>
      <c r="Z84" s="78"/>
      <c r="AA84" s="78"/>
      <c r="AB84" s="78"/>
    </row>
    <row r="85" spans="1:49" s="77" customFormat="1">
      <c r="A85" s="78"/>
      <c r="B85" s="901"/>
      <c r="C85" s="901"/>
      <c r="D85" s="901"/>
      <c r="E85" s="901"/>
      <c r="F85" s="901"/>
      <c r="G85" s="901"/>
      <c r="H85" s="901"/>
      <c r="I85" s="901"/>
      <c r="J85" s="901"/>
      <c r="K85" s="901"/>
      <c r="L85" s="901"/>
      <c r="M85" s="901"/>
      <c r="N85" s="901"/>
      <c r="O85" s="901"/>
      <c r="P85" s="901"/>
      <c r="Q85" s="901"/>
      <c r="R85" s="78"/>
      <c r="S85" s="78"/>
      <c r="T85" s="78"/>
      <c r="U85" s="78"/>
      <c r="V85" s="78"/>
      <c r="W85" s="78"/>
      <c r="X85" s="78"/>
      <c r="Y85" s="78"/>
      <c r="Z85" s="78"/>
      <c r="AA85" s="78"/>
      <c r="AB85" s="78"/>
    </row>
    <row r="86" spans="1:49" s="77" customFormat="1">
      <c r="A86" s="78"/>
      <c r="B86" s="901"/>
      <c r="C86" s="901"/>
      <c r="D86" s="901"/>
      <c r="E86" s="901"/>
      <c r="F86" s="901"/>
      <c r="G86" s="901"/>
      <c r="H86" s="901"/>
      <c r="I86" s="901"/>
      <c r="J86" s="901"/>
      <c r="K86" s="901"/>
      <c r="L86" s="901"/>
      <c r="M86" s="901"/>
      <c r="N86" s="901"/>
      <c r="O86" s="901"/>
      <c r="P86" s="901"/>
      <c r="Q86" s="901"/>
      <c r="R86" s="78"/>
      <c r="S86" s="78"/>
      <c r="T86" s="78"/>
      <c r="U86" s="78"/>
      <c r="V86" s="78"/>
      <c r="W86" s="78"/>
      <c r="X86" s="78"/>
      <c r="Y86" s="78"/>
      <c r="Z86" s="78"/>
      <c r="AA86" s="78"/>
      <c r="AB86" s="78"/>
    </row>
    <row r="87" spans="1:49" s="77" customFormat="1">
      <c r="A87" s="78"/>
      <c r="B87" s="901"/>
      <c r="C87" s="901"/>
      <c r="D87" s="901"/>
      <c r="E87" s="901"/>
      <c r="F87" s="901"/>
      <c r="G87" s="901"/>
      <c r="H87" s="901"/>
      <c r="I87" s="901"/>
      <c r="J87" s="901"/>
      <c r="K87" s="901"/>
      <c r="L87" s="901"/>
      <c r="M87" s="901"/>
      <c r="N87" s="901"/>
      <c r="O87" s="901"/>
      <c r="P87" s="901"/>
      <c r="Q87" s="901"/>
      <c r="R87" s="78"/>
      <c r="S87" s="78"/>
      <c r="T87" s="78"/>
      <c r="U87" s="78"/>
      <c r="V87" s="78"/>
      <c r="W87" s="78"/>
      <c r="X87" s="78"/>
      <c r="Y87" s="78"/>
      <c r="Z87" s="78"/>
      <c r="AA87" s="78"/>
      <c r="AB87" s="78"/>
    </row>
    <row r="88" spans="1:49" s="77" customFormat="1">
      <c r="A88" s="78"/>
      <c r="B88" s="901"/>
      <c r="C88" s="901"/>
      <c r="D88" s="901"/>
      <c r="E88" s="901"/>
      <c r="F88" s="901"/>
      <c r="G88" s="901"/>
      <c r="H88" s="901"/>
      <c r="I88" s="901"/>
      <c r="J88" s="901"/>
      <c r="K88" s="901"/>
      <c r="L88" s="901"/>
      <c r="M88" s="901"/>
      <c r="N88" s="901"/>
      <c r="O88" s="901"/>
      <c r="P88" s="901"/>
      <c r="Q88" s="901"/>
      <c r="R88" s="78"/>
      <c r="S88" s="78"/>
      <c r="T88" s="78"/>
      <c r="U88" s="78"/>
      <c r="V88" s="78"/>
      <c r="W88" s="78"/>
      <c r="X88" s="78"/>
      <c r="Y88" s="78"/>
      <c r="Z88" s="78"/>
      <c r="AA88" s="78"/>
      <c r="AB88" s="78"/>
    </row>
    <row r="89" spans="1:49" s="77" customFormat="1">
      <c r="A89" s="78"/>
      <c r="B89" s="901"/>
      <c r="C89" s="901"/>
      <c r="D89" s="901"/>
      <c r="E89" s="901"/>
      <c r="F89" s="901"/>
      <c r="G89" s="901"/>
      <c r="H89" s="901"/>
      <c r="I89" s="901"/>
      <c r="J89" s="901"/>
      <c r="K89" s="901"/>
      <c r="L89" s="901"/>
      <c r="M89" s="901"/>
      <c r="N89" s="901"/>
      <c r="O89" s="901"/>
      <c r="P89" s="901"/>
      <c r="Q89" s="901"/>
      <c r="R89" s="78"/>
      <c r="S89" s="78"/>
      <c r="T89" s="78"/>
      <c r="U89" s="78"/>
      <c r="V89" s="78"/>
      <c r="W89" s="78"/>
      <c r="X89" s="78"/>
      <c r="Y89" s="78"/>
      <c r="Z89" s="78"/>
      <c r="AA89" s="78"/>
      <c r="AB89" s="78"/>
    </row>
    <row r="90" spans="1:49" s="77" customFormat="1">
      <c r="A90" s="78"/>
      <c r="B90" s="824" t="s">
        <v>275</v>
      </c>
      <c r="C90" s="824"/>
      <c r="D90" s="824"/>
      <c r="E90" s="824"/>
      <c r="F90" s="824"/>
      <c r="G90" s="824"/>
      <c r="H90" s="824"/>
      <c r="I90" s="824"/>
      <c r="J90" s="824"/>
      <c r="K90" s="824"/>
      <c r="L90" s="824"/>
      <c r="M90" s="824"/>
      <c r="N90" s="824"/>
      <c r="O90" s="824"/>
      <c r="P90" s="824"/>
      <c r="Q90" s="824"/>
      <c r="R90" s="78"/>
      <c r="S90" s="78"/>
      <c r="T90" s="78"/>
      <c r="U90" s="78"/>
      <c r="V90" s="78"/>
      <c r="W90" s="78"/>
      <c r="X90" s="78"/>
      <c r="Y90" s="78"/>
      <c r="Z90" s="78"/>
      <c r="AA90" s="78"/>
      <c r="AB90" s="78"/>
    </row>
    <row r="91" spans="1:49" s="77" customFormat="1">
      <c r="A91" s="78"/>
      <c r="B91" s="824"/>
      <c r="C91" s="824"/>
      <c r="D91" s="824"/>
      <c r="E91" s="824"/>
      <c r="F91" s="824"/>
      <c r="G91" s="824"/>
      <c r="H91" s="824"/>
      <c r="I91" s="824"/>
      <c r="J91" s="824"/>
      <c r="K91" s="824"/>
      <c r="L91" s="824"/>
      <c r="M91" s="824"/>
      <c r="N91" s="824"/>
      <c r="O91" s="824"/>
      <c r="P91" s="824"/>
      <c r="Q91" s="824"/>
      <c r="R91" s="78"/>
      <c r="S91" s="78"/>
      <c r="T91" s="78"/>
      <c r="U91" s="78"/>
      <c r="V91" s="78"/>
      <c r="W91" s="78"/>
      <c r="X91" s="78"/>
      <c r="Y91" s="78"/>
      <c r="Z91" s="78"/>
      <c r="AA91" s="78"/>
      <c r="AB91" s="78"/>
    </row>
    <row r="92" spans="1:49" s="77" customFormat="1" ht="15.5">
      <c r="A92" s="78"/>
      <c r="B92" s="164"/>
      <c r="C92" s="164"/>
      <c r="D92" s="164"/>
      <c r="E92" s="164"/>
      <c r="F92" s="164"/>
      <c r="G92" s="164"/>
      <c r="H92" s="164"/>
      <c r="I92" s="164"/>
      <c r="J92" s="164"/>
      <c r="K92" s="164"/>
      <c r="L92" s="164"/>
      <c r="M92" s="164"/>
      <c r="N92" s="164"/>
      <c r="O92" s="164"/>
      <c r="P92" s="164"/>
      <c r="Q92" s="164"/>
      <c r="R92" s="78"/>
      <c r="S92" s="78"/>
      <c r="T92" s="78"/>
      <c r="U92" s="78"/>
      <c r="V92" s="78"/>
      <c r="W92" s="78"/>
      <c r="X92" s="78"/>
      <c r="Y92" s="79"/>
    </row>
    <row r="93" spans="1:49" s="77" customFormat="1" ht="15.5">
      <c r="A93" s="78"/>
      <c r="B93" s="825"/>
      <c r="C93" s="826"/>
      <c r="D93" s="826"/>
      <c r="E93" s="826"/>
      <c r="F93" s="826"/>
      <c r="G93" s="826"/>
      <c r="H93" s="826"/>
      <c r="I93" s="826"/>
      <c r="J93" s="826"/>
      <c r="K93" s="826"/>
      <c r="L93" s="826"/>
      <c r="M93" s="826"/>
      <c r="N93" s="826"/>
      <c r="O93" s="826"/>
      <c r="P93" s="826"/>
      <c r="Q93" s="827"/>
      <c r="R93" s="78"/>
      <c r="S93" s="78"/>
      <c r="T93" s="78"/>
      <c r="U93" s="78"/>
      <c r="V93" s="78"/>
      <c r="W93" s="78"/>
      <c r="X93" s="78"/>
      <c r="Y93" s="79"/>
    </row>
    <row r="94" spans="1:49" s="77" customFormat="1" ht="15.5">
      <c r="A94" s="78"/>
      <c r="B94" s="828"/>
      <c r="C94" s="829"/>
      <c r="D94" s="829"/>
      <c r="E94" s="829"/>
      <c r="F94" s="829"/>
      <c r="G94" s="829"/>
      <c r="H94" s="829"/>
      <c r="I94" s="829"/>
      <c r="J94" s="829"/>
      <c r="K94" s="829"/>
      <c r="L94" s="829"/>
      <c r="M94" s="829"/>
      <c r="N94" s="829"/>
      <c r="O94" s="829"/>
      <c r="P94" s="829"/>
      <c r="Q94" s="830"/>
      <c r="R94" s="78"/>
      <c r="S94" s="78"/>
      <c r="T94" s="78"/>
      <c r="U94" s="78"/>
      <c r="V94" s="78"/>
      <c r="W94" s="78"/>
      <c r="X94" s="78"/>
      <c r="Y94" s="79"/>
    </row>
    <row r="95" spans="1:49" s="77" customFormat="1" ht="15.5">
      <c r="A95" s="78"/>
      <c r="B95" s="828"/>
      <c r="C95" s="829"/>
      <c r="D95" s="829"/>
      <c r="E95" s="829"/>
      <c r="F95" s="829"/>
      <c r="G95" s="829"/>
      <c r="H95" s="829"/>
      <c r="I95" s="829"/>
      <c r="J95" s="829"/>
      <c r="K95" s="829"/>
      <c r="L95" s="829"/>
      <c r="M95" s="829"/>
      <c r="N95" s="829"/>
      <c r="O95" s="829"/>
      <c r="P95" s="829"/>
      <c r="Q95" s="830"/>
      <c r="R95" s="78"/>
      <c r="S95" s="78"/>
      <c r="T95" s="78"/>
      <c r="U95" s="78"/>
      <c r="V95" s="78"/>
      <c r="W95" s="78"/>
      <c r="X95" s="78"/>
      <c r="Y95" s="79"/>
    </row>
    <row r="96" spans="1:49" s="77" customFormat="1" ht="15.5">
      <c r="A96" s="78"/>
      <c r="B96" s="828"/>
      <c r="C96" s="829"/>
      <c r="D96" s="829"/>
      <c r="E96" s="829"/>
      <c r="F96" s="829"/>
      <c r="G96" s="829"/>
      <c r="H96" s="829"/>
      <c r="I96" s="829"/>
      <c r="J96" s="829"/>
      <c r="K96" s="829"/>
      <c r="L96" s="829"/>
      <c r="M96" s="829"/>
      <c r="N96" s="829"/>
      <c r="O96" s="829"/>
      <c r="P96" s="829"/>
      <c r="Q96" s="830"/>
      <c r="R96" s="78"/>
      <c r="S96" s="78"/>
      <c r="T96" s="78"/>
      <c r="U96" s="78"/>
      <c r="V96" s="78"/>
      <c r="W96" s="78"/>
      <c r="X96" s="78"/>
      <c r="Y96" s="79"/>
    </row>
    <row r="97" spans="1:25" s="77" customFormat="1" ht="15.5">
      <c r="A97" s="78"/>
      <c r="B97" s="828"/>
      <c r="C97" s="829"/>
      <c r="D97" s="829"/>
      <c r="E97" s="829"/>
      <c r="F97" s="829"/>
      <c r="G97" s="829"/>
      <c r="H97" s="829"/>
      <c r="I97" s="829"/>
      <c r="J97" s="829"/>
      <c r="K97" s="829"/>
      <c r="L97" s="829"/>
      <c r="M97" s="829"/>
      <c r="N97" s="829"/>
      <c r="O97" s="829"/>
      <c r="P97" s="829"/>
      <c r="Q97" s="830"/>
      <c r="R97" s="78"/>
      <c r="S97" s="78"/>
      <c r="T97" s="78"/>
      <c r="U97" s="78"/>
      <c r="V97" s="78"/>
      <c r="W97" s="78"/>
      <c r="X97" s="78"/>
      <c r="Y97" s="79"/>
    </row>
    <row r="98" spans="1:25" s="77" customFormat="1" ht="15.5">
      <c r="A98" s="78"/>
      <c r="B98" s="831"/>
      <c r="C98" s="832"/>
      <c r="D98" s="832"/>
      <c r="E98" s="832"/>
      <c r="F98" s="832"/>
      <c r="G98" s="832"/>
      <c r="H98" s="832"/>
      <c r="I98" s="832"/>
      <c r="J98" s="832"/>
      <c r="K98" s="832"/>
      <c r="L98" s="832"/>
      <c r="M98" s="832"/>
      <c r="N98" s="832"/>
      <c r="O98" s="832"/>
      <c r="P98" s="832"/>
      <c r="Q98" s="833"/>
      <c r="R98" s="78"/>
      <c r="S98" s="78"/>
      <c r="T98" s="78"/>
      <c r="U98" s="78"/>
      <c r="V98" s="78"/>
      <c r="W98" s="78"/>
      <c r="X98" s="78"/>
      <c r="Y98" s="79"/>
    </row>
    <row r="99" spans="1:25" s="77" customFormat="1" ht="15.5">
      <c r="A99" s="78"/>
      <c r="B99" s="164"/>
      <c r="C99" s="164"/>
      <c r="D99" s="164"/>
      <c r="E99" s="164"/>
      <c r="F99" s="164"/>
      <c r="G99" s="164"/>
      <c r="H99" s="164"/>
      <c r="I99" s="164"/>
      <c r="J99" s="164"/>
      <c r="K99" s="164"/>
      <c r="L99" s="164"/>
      <c r="M99" s="164"/>
      <c r="N99" s="164"/>
      <c r="O99" s="164"/>
      <c r="P99" s="164"/>
      <c r="Q99" s="164"/>
      <c r="R99" s="78"/>
      <c r="S99" s="78"/>
      <c r="T99" s="78"/>
      <c r="U99" s="78"/>
      <c r="V99" s="78"/>
      <c r="W99" s="78"/>
      <c r="X99" s="78"/>
      <c r="Y99" s="79"/>
    </row>
    <row r="100" spans="1:25" s="77" customFormat="1" ht="15.5">
      <c r="A100" s="78"/>
      <c r="B100" s="824" t="s">
        <v>277</v>
      </c>
      <c r="C100" s="824"/>
      <c r="D100" s="824"/>
      <c r="E100" s="824"/>
      <c r="F100" s="824"/>
      <c r="G100" s="824"/>
      <c r="H100" s="824"/>
      <c r="I100" s="824"/>
      <c r="J100" s="824"/>
      <c r="K100" s="824"/>
      <c r="L100" s="824"/>
      <c r="M100" s="824"/>
      <c r="N100" s="824"/>
      <c r="O100" s="824"/>
      <c r="P100" s="824"/>
      <c r="Q100" s="824"/>
      <c r="R100" s="78"/>
      <c r="S100" s="78"/>
      <c r="T100" s="78"/>
      <c r="U100" s="78"/>
      <c r="V100" s="78"/>
      <c r="W100" s="78"/>
      <c r="X100" s="78"/>
      <c r="Y100" s="79"/>
    </row>
    <row r="101" spans="1:25" s="77" customFormat="1">
      <c r="A101" s="22"/>
      <c r="B101" s="11"/>
      <c r="C101" s="11"/>
      <c r="D101" s="11"/>
      <c r="E101" s="11"/>
      <c r="F101" s="11"/>
      <c r="G101" s="11"/>
      <c r="H101" s="11"/>
      <c r="I101" s="11"/>
      <c r="J101" s="11"/>
      <c r="K101" s="11"/>
      <c r="L101" s="11"/>
      <c r="M101" s="11"/>
      <c r="N101" s="11"/>
      <c r="O101" s="11"/>
      <c r="P101" s="11"/>
      <c r="Q101" s="11"/>
      <c r="R101" s="22"/>
      <c r="S101" s="22"/>
      <c r="T101" s="22"/>
      <c r="U101" s="22"/>
      <c r="V101" s="22"/>
      <c r="W101" s="22"/>
      <c r="X101" s="22"/>
      <c r="Y101" s="22"/>
    </row>
    <row r="102" spans="1:25" s="77" customFormat="1">
      <c r="A102" s="22"/>
      <c r="B102" s="825"/>
      <c r="C102" s="826"/>
      <c r="D102" s="826"/>
      <c r="E102" s="826"/>
      <c r="F102" s="826"/>
      <c r="G102" s="826"/>
      <c r="H102" s="826"/>
      <c r="I102" s="826"/>
      <c r="J102" s="826"/>
      <c r="K102" s="826"/>
      <c r="L102" s="826"/>
      <c r="M102" s="826"/>
      <c r="N102" s="826"/>
      <c r="O102" s="826"/>
      <c r="P102" s="826"/>
      <c r="Q102" s="827"/>
      <c r="R102" s="22"/>
      <c r="S102" s="22"/>
      <c r="T102" s="22"/>
      <c r="U102" s="22"/>
      <c r="V102" s="22"/>
      <c r="W102" s="22"/>
      <c r="X102" s="22"/>
      <c r="Y102" s="22"/>
    </row>
    <row r="103" spans="1:25" s="77" customFormat="1">
      <c r="A103" s="22"/>
      <c r="B103" s="828"/>
      <c r="C103" s="829"/>
      <c r="D103" s="829"/>
      <c r="E103" s="829"/>
      <c r="F103" s="829"/>
      <c r="G103" s="829"/>
      <c r="H103" s="829"/>
      <c r="I103" s="829"/>
      <c r="J103" s="829"/>
      <c r="K103" s="829"/>
      <c r="L103" s="829"/>
      <c r="M103" s="829"/>
      <c r="N103" s="829"/>
      <c r="O103" s="829"/>
      <c r="P103" s="829"/>
      <c r="Q103" s="830"/>
      <c r="R103" s="22"/>
      <c r="S103" s="22"/>
      <c r="T103" s="22"/>
      <c r="U103" s="22"/>
      <c r="V103" s="22"/>
      <c r="W103" s="22"/>
      <c r="X103" s="22"/>
      <c r="Y103" s="22"/>
    </row>
    <row r="104" spans="1:25" s="77" customFormat="1">
      <c r="A104" s="22"/>
      <c r="B104" s="828"/>
      <c r="C104" s="829"/>
      <c r="D104" s="829"/>
      <c r="E104" s="829"/>
      <c r="F104" s="829"/>
      <c r="G104" s="829"/>
      <c r="H104" s="829"/>
      <c r="I104" s="829"/>
      <c r="J104" s="829"/>
      <c r="K104" s="829"/>
      <c r="L104" s="829"/>
      <c r="M104" s="829"/>
      <c r="N104" s="829"/>
      <c r="O104" s="829"/>
      <c r="P104" s="829"/>
      <c r="Q104" s="830"/>
      <c r="R104" s="22"/>
      <c r="S104" s="22"/>
      <c r="T104" s="22"/>
      <c r="U104" s="22"/>
      <c r="V104" s="22"/>
      <c r="W104" s="22"/>
      <c r="X104" s="22"/>
      <c r="Y104" s="22"/>
    </row>
    <row r="105" spans="1:25" s="77" customFormat="1">
      <c r="A105" s="22"/>
      <c r="B105" s="828"/>
      <c r="C105" s="829"/>
      <c r="D105" s="829"/>
      <c r="E105" s="829"/>
      <c r="F105" s="829"/>
      <c r="G105" s="829"/>
      <c r="H105" s="829"/>
      <c r="I105" s="829"/>
      <c r="J105" s="829"/>
      <c r="K105" s="829"/>
      <c r="L105" s="829"/>
      <c r="M105" s="829"/>
      <c r="N105" s="829"/>
      <c r="O105" s="829"/>
      <c r="P105" s="829"/>
      <c r="Q105" s="830"/>
      <c r="R105" s="22"/>
      <c r="S105" s="22"/>
      <c r="T105" s="22"/>
      <c r="U105" s="22"/>
      <c r="V105" s="22"/>
      <c r="W105" s="22"/>
      <c r="X105" s="22"/>
      <c r="Y105" s="22"/>
    </row>
    <row r="106" spans="1:25" s="77" customFormat="1">
      <c r="A106" s="22"/>
      <c r="B106" s="828"/>
      <c r="C106" s="829"/>
      <c r="D106" s="829"/>
      <c r="E106" s="829"/>
      <c r="F106" s="829"/>
      <c r="G106" s="829"/>
      <c r="H106" s="829"/>
      <c r="I106" s="829"/>
      <c r="J106" s="829"/>
      <c r="K106" s="829"/>
      <c r="L106" s="829"/>
      <c r="M106" s="829"/>
      <c r="N106" s="829"/>
      <c r="O106" s="829"/>
      <c r="P106" s="829"/>
      <c r="Q106" s="830"/>
      <c r="R106" s="22"/>
      <c r="S106" s="22"/>
      <c r="T106" s="22"/>
      <c r="U106" s="22"/>
      <c r="V106" s="22"/>
      <c r="W106" s="22"/>
      <c r="X106" s="22"/>
      <c r="Y106" s="22"/>
    </row>
    <row r="107" spans="1:25" s="77" customFormat="1">
      <c r="A107" s="22"/>
      <c r="B107" s="831"/>
      <c r="C107" s="832"/>
      <c r="D107" s="832"/>
      <c r="E107" s="832"/>
      <c r="F107" s="832"/>
      <c r="G107" s="832"/>
      <c r="H107" s="832"/>
      <c r="I107" s="832"/>
      <c r="J107" s="832"/>
      <c r="K107" s="832"/>
      <c r="L107" s="832"/>
      <c r="M107" s="832"/>
      <c r="N107" s="832"/>
      <c r="O107" s="832"/>
      <c r="P107" s="832"/>
      <c r="Q107" s="833"/>
      <c r="R107" s="22"/>
      <c r="S107" s="22"/>
      <c r="T107" s="22"/>
      <c r="U107" s="22"/>
      <c r="V107" s="22"/>
      <c r="W107" s="22"/>
      <c r="X107" s="22"/>
      <c r="Y107" s="22"/>
    </row>
    <row r="108" spans="1:25" s="77" customFormat="1">
      <c r="A108" s="22"/>
      <c r="B108" s="11"/>
      <c r="C108" s="11"/>
      <c r="D108" s="11"/>
      <c r="E108" s="11"/>
      <c r="F108" s="11"/>
      <c r="G108" s="11"/>
      <c r="H108" s="11"/>
      <c r="I108" s="11"/>
      <c r="J108" s="11"/>
      <c r="K108" s="11"/>
      <c r="L108" s="11"/>
      <c r="M108" s="11"/>
      <c r="N108" s="11"/>
      <c r="O108" s="11"/>
      <c r="P108" s="11"/>
      <c r="Q108" s="11"/>
      <c r="R108" s="22"/>
      <c r="S108" s="22"/>
      <c r="T108" s="22"/>
      <c r="U108" s="22"/>
      <c r="V108" s="22"/>
      <c r="W108" s="22"/>
      <c r="X108" s="22"/>
      <c r="Y108" s="22"/>
    </row>
    <row r="109" spans="1:25" s="77" customFormat="1" ht="14.15" customHeight="1">
      <c r="A109" s="22"/>
      <c r="B109" s="903" t="s">
        <v>398</v>
      </c>
      <c r="C109" s="901"/>
      <c r="D109" s="901"/>
      <c r="E109" s="901"/>
      <c r="F109" s="901"/>
      <c r="G109" s="901"/>
      <c r="H109" s="901"/>
      <c r="I109" s="901"/>
      <c r="J109" s="901"/>
      <c r="K109" s="901"/>
      <c r="L109" s="901"/>
      <c r="M109" s="901"/>
      <c r="N109" s="901"/>
      <c r="O109" s="901"/>
      <c r="P109" s="901"/>
      <c r="Q109" s="901"/>
      <c r="R109" s="22"/>
      <c r="S109" s="22"/>
      <c r="T109" s="22"/>
      <c r="U109" s="22"/>
      <c r="V109" s="22"/>
      <c r="W109" s="22"/>
      <c r="X109" s="22"/>
      <c r="Y109" s="22"/>
    </row>
    <row r="110" spans="1:25" s="77" customFormat="1" ht="14.15" customHeight="1">
      <c r="A110" s="22"/>
      <c r="B110" s="901"/>
      <c r="C110" s="901"/>
      <c r="D110" s="901"/>
      <c r="E110" s="901"/>
      <c r="F110" s="901"/>
      <c r="G110" s="901"/>
      <c r="H110" s="901"/>
      <c r="I110" s="901"/>
      <c r="J110" s="901"/>
      <c r="K110" s="901"/>
      <c r="L110" s="901"/>
      <c r="M110" s="901"/>
      <c r="N110" s="901"/>
      <c r="O110" s="901"/>
      <c r="P110" s="901"/>
      <c r="Q110" s="901"/>
      <c r="R110" s="22"/>
      <c r="S110" s="22"/>
      <c r="T110" s="22"/>
      <c r="U110" s="22"/>
      <c r="V110" s="22"/>
      <c r="W110" s="22"/>
      <c r="X110" s="22"/>
      <c r="Y110" s="22"/>
    </row>
    <row r="111" spans="1:25" s="77" customFormat="1" ht="14.15" customHeight="1">
      <c r="A111" s="22"/>
      <c r="B111" s="901"/>
      <c r="C111" s="901"/>
      <c r="D111" s="901"/>
      <c r="E111" s="901"/>
      <c r="F111" s="901"/>
      <c r="G111" s="901"/>
      <c r="H111" s="901"/>
      <c r="I111" s="901"/>
      <c r="J111" s="901"/>
      <c r="K111" s="901"/>
      <c r="L111" s="901"/>
      <c r="M111" s="901"/>
      <c r="N111" s="901"/>
      <c r="O111" s="901"/>
      <c r="P111" s="901"/>
      <c r="Q111" s="901"/>
      <c r="R111" s="22"/>
      <c r="S111" s="22"/>
      <c r="T111" s="22"/>
      <c r="U111" s="22"/>
      <c r="V111" s="22"/>
      <c r="W111" s="22"/>
      <c r="X111" s="22"/>
      <c r="Y111" s="22"/>
    </row>
    <row r="112" spans="1:25" s="77" customFormat="1" ht="14.15" customHeight="1">
      <c r="A112" s="22"/>
      <c r="B112" s="901"/>
      <c r="C112" s="901"/>
      <c r="D112" s="901"/>
      <c r="E112" s="901"/>
      <c r="F112" s="901"/>
      <c r="G112" s="901"/>
      <c r="H112" s="901"/>
      <c r="I112" s="901"/>
      <c r="J112" s="901"/>
      <c r="K112" s="901"/>
      <c r="L112" s="901"/>
      <c r="M112" s="901"/>
      <c r="N112" s="901"/>
      <c r="O112" s="901"/>
      <c r="P112" s="901"/>
      <c r="Q112" s="901"/>
      <c r="R112" s="22"/>
      <c r="S112" s="22"/>
      <c r="T112" s="22"/>
      <c r="U112" s="22"/>
      <c r="V112" s="22"/>
      <c r="W112" s="22"/>
      <c r="X112" s="22"/>
      <c r="Y112" s="22"/>
    </row>
    <row r="113" spans="1:49" s="77" customFormat="1" ht="14.15" customHeight="1">
      <c r="A113" s="22"/>
      <c r="B113" s="901"/>
      <c r="C113" s="901"/>
      <c r="D113" s="901"/>
      <c r="E113" s="901"/>
      <c r="F113" s="901"/>
      <c r="G113" s="901"/>
      <c r="H113" s="901"/>
      <c r="I113" s="901"/>
      <c r="J113" s="901"/>
      <c r="K113" s="901"/>
      <c r="L113" s="901"/>
      <c r="M113" s="901"/>
      <c r="N113" s="901"/>
      <c r="O113" s="901"/>
      <c r="P113" s="901"/>
      <c r="Q113" s="901"/>
      <c r="R113" s="22"/>
      <c r="S113" s="22"/>
      <c r="T113" s="22"/>
      <c r="U113" s="22"/>
      <c r="V113" s="22"/>
      <c r="W113" s="22"/>
      <c r="X113" s="22"/>
      <c r="Y113" s="22"/>
    </row>
    <row r="114" spans="1:49" s="77" customFormat="1" ht="14.15" customHeight="1">
      <c r="A114" s="22"/>
      <c r="B114" s="901"/>
      <c r="C114" s="901"/>
      <c r="D114" s="901"/>
      <c r="E114" s="901"/>
      <c r="F114" s="901"/>
      <c r="G114" s="901"/>
      <c r="H114" s="901"/>
      <c r="I114" s="901"/>
      <c r="J114" s="901"/>
      <c r="K114" s="901"/>
      <c r="L114" s="901"/>
      <c r="M114" s="901"/>
      <c r="N114" s="901"/>
      <c r="O114" s="901"/>
      <c r="P114" s="901"/>
      <c r="Q114" s="901"/>
      <c r="R114" s="22"/>
      <c r="S114" s="22"/>
      <c r="T114" s="22"/>
      <c r="U114" s="22"/>
      <c r="V114" s="22"/>
      <c r="W114" s="22"/>
      <c r="X114" s="22"/>
      <c r="Y114" s="22"/>
    </row>
    <row r="115" spans="1:49" s="77" customFormat="1" ht="14.15" customHeight="1">
      <c r="A115" s="22"/>
      <c r="B115" s="901"/>
      <c r="C115" s="901"/>
      <c r="D115" s="901"/>
      <c r="E115" s="901"/>
      <c r="F115" s="901"/>
      <c r="G115" s="901"/>
      <c r="H115" s="901"/>
      <c r="I115" s="901"/>
      <c r="J115" s="901"/>
      <c r="K115" s="901"/>
      <c r="L115" s="901"/>
      <c r="M115" s="901"/>
      <c r="N115" s="901"/>
      <c r="O115" s="901"/>
      <c r="P115" s="901"/>
      <c r="Q115" s="901"/>
      <c r="R115" s="22"/>
      <c r="S115" s="22"/>
      <c r="T115" s="22"/>
      <c r="U115" s="22"/>
      <c r="V115" s="22"/>
      <c r="W115" s="22"/>
      <c r="X115" s="22"/>
      <c r="Y115" s="22"/>
    </row>
    <row r="116" spans="1:49" s="77" customFormat="1" ht="14.15" customHeight="1">
      <c r="A116" s="22"/>
      <c r="B116" s="901"/>
      <c r="C116" s="901"/>
      <c r="D116" s="901"/>
      <c r="E116" s="901"/>
      <c r="F116" s="901"/>
      <c r="G116" s="901"/>
      <c r="H116" s="901"/>
      <c r="I116" s="901"/>
      <c r="J116" s="901"/>
      <c r="K116" s="901"/>
      <c r="L116" s="901"/>
      <c r="M116" s="901"/>
      <c r="N116" s="901"/>
      <c r="O116" s="901"/>
      <c r="P116" s="901"/>
      <c r="Q116" s="901"/>
      <c r="R116" s="22"/>
      <c r="S116" s="22"/>
      <c r="T116" s="22"/>
      <c r="U116" s="22"/>
      <c r="V116" s="22"/>
      <c r="W116" s="22"/>
      <c r="X116" s="22"/>
      <c r="Y116" s="22"/>
    </row>
    <row r="117" spans="1:49" s="77" customFormat="1" ht="14.15" customHeight="1">
      <c r="A117" s="22"/>
      <c r="B117" s="901"/>
      <c r="C117" s="901"/>
      <c r="D117" s="901"/>
      <c r="E117" s="901"/>
      <c r="F117" s="901"/>
      <c r="G117" s="901"/>
      <c r="H117" s="901"/>
      <c r="I117" s="901"/>
      <c r="J117" s="901"/>
      <c r="K117" s="901"/>
      <c r="L117" s="901"/>
      <c r="M117" s="901"/>
      <c r="N117" s="901"/>
      <c r="O117" s="901"/>
      <c r="P117" s="901"/>
      <c r="Q117" s="901"/>
      <c r="R117" s="22"/>
      <c r="S117" s="22"/>
      <c r="T117" s="22"/>
      <c r="U117" s="22"/>
      <c r="V117" s="22"/>
      <c r="W117" s="22"/>
      <c r="X117" s="22"/>
      <c r="Y117" s="22"/>
    </row>
    <row r="118" spans="1:49" s="77" customFormat="1" ht="14.15" customHeight="1">
      <c r="A118" s="22"/>
      <c r="B118" s="901"/>
      <c r="C118" s="901"/>
      <c r="D118" s="901"/>
      <c r="E118" s="901"/>
      <c r="F118" s="901"/>
      <c r="G118" s="901"/>
      <c r="H118" s="901"/>
      <c r="I118" s="901"/>
      <c r="J118" s="901"/>
      <c r="K118" s="901"/>
      <c r="L118" s="901"/>
      <c r="M118" s="901"/>
      <c r="N118" s="901"/>
      <c r="O118" s="901"/>
      <c r="P118" s="901"/>
      <c r="Q118" s="901"/>
      <c r="R118" s="22"/>
      <c r="S118" s="22"/>
      <c r="T118" s="22"/>
      <c r="U118" s="22"/>
      <c r="V118" s="22"/>
      <c r="W118" s="22"/>
      <c r="X118" s="22"/>
      <c r="Y118" s="22"/>
    </row>
    <row r="119" spans="1:49" s="77" customFormat="1" ht="14.15" customHeight="1">
      <c r="A119" s="22"/>
      <c r="B119" s="901"/>
      <c r="C119" s="901"/>
      <c r="D119" s="901"/>
      <c r="E119" s="901"/>
      <c r="F119" s="901"/>
      <c r="G119" s="901"/>
      <c r="H119" s="901"/>
      <c r="I119" s="901"/>
      <c r="J119" s="901"/>
      <c r="K119" s="901"/>
      <c r="L119" s="901"/>
      <c r="M119" s="901"/>
      <c r="N119" s="901"/>
      <c r="O119" s="901"/>
      <c r="P119" s="901"/>
      <c r="Q119" s="901"/>
      <c r="R119" s="22"/>
      <c r="S119" s="22"/>
      <c r="T119" s="22"/>
      <c r="U119" s="22"/>
      <c r="V119" s="22"/>
      <c r="W119" s="22"/>
      <c r="X119" s="22"/>
      <c r="Y119" s="22"/>
    </row>
    <row r="120" spans="1:49" s="77" customFormat="1" ht="14.15" customHeight="1">
      <c r="A120" s="22"/>
      <c r="B120" s="901"/>
      <c r="C120" s="901"/>
      <c r="D120" s="901"/>
      <c r="E120" s="901"/>
      <c r="F120" s="901"/>
      <c r="G120" s="901"/>
      <c r="H120" s="901"/>
      <c r="I120" s="901"/>
      <c r="J120" s="901"/>
      <c r="K120" s="901"/>
      <c r="L120" s="901"/>
      <c r="M120" s="901"/>
      <c r="N120" s="901"/>
      <c r="O120" s="901"/>
      <c r="P120" s="901"/>
      <c r="Q120" s="901"/>
      <c r="R120" s="22"/>
      <c r="S120" s="22"/>
      <c r="T120" s="22"/>
      <c r="U120" s="22"/>
      <c r="V120" s="22"/>
      <c r="W120" s="22"/>
      <c r="X120" s="22"/>
      <c r="Y120" s="22"/>
    </row>
    <row r="121" spans="1:49" s="77" customFormat="1" ht="14.15" customHeight="1">
      <c r="A121" s="22"/>
      <c r="B121" s="901"/>
      <c r="C121" s="901"/>
      <c r="D121" s="901"/>
      <c r="E121" s="901"/>
      <c r="F121" s="901"/>
      <c r="G121" s="901"/>
      <c r="H121" s="901"/>
      <c r="I121" s="901"/>
      <c r="J121" s="901"/>
      <c r="K121" s="901"/>
      <c r="L121" s="901"/>
      <c r="M121" s="901"/>
      <c r="N121" s="901"/>
      <c r="O121" s="901"/>
      <c r="P121" s="901"/>
      <c r="Q121" s="901"/>
      <c r="R121" s="22"/>
      <c r="S121" s="22"/>
      <c r="T121" s="22"/>
      <c r="U121" s="22"/>
      <c r="V121" s="22"/>
      <c r="W121" s="22"/>
      <c r="X121" s="22"/>
      <c r="Y121" s="22"/>
    </row>
    <row r="122" spans="1:49" s="77" customFormat="1" ht="14.15" customHeight="1">
      <c r="A122" s="22"/>
      <c r="B122" s="901"/>
      <c r="C122" s="901"/>
      <c r="D122" s="901"/>
      <c r="E122" s="901"/>
      <c r="F122" s="901"/>
      <c r="G122" s="901"/>
      <c r="H122" s="901"/>
      <c r="I122" s="901"/>
      <c r="J122" s="901"/>
      <c r="K122" s="901"/>
      <c r="L122" s="901"/>
      <c r="M122" s="901"/>
      <c r="N122" s="901"/>
      <c r="O122" s="901"/>
      <c r="P122" s="901"/>
      <c r="Q122" s="901"/>
      <c r="R122" s="22"/>
      <c r="S122" s="22"/>
      <c r="T122" s="22"/>
      <c r="U122" s="22"/>
      <c r="V122" s="22"/>
      <c r="W122" s="22"/>
      <c r="X122" s="22"/>
      <c r="Y122" s="22"/>
    </row>
    <row r="123" spans="1:49" s="77" customFormat="1" ht="14.15" customHeight="1">
      <c r="A123" s="22"/>
      <c r="B123" s="392"/>
      <c r="C123" s="392"/>
      <c r="D123" s="392"/>
      <c r="E123" s="392"/>
      <c r="F123" s="392"/>
      <c r="G123" s="392"/>
      <c r="H123" s="392"/>
      <c r="I123" s="392"/>
      <c r="J123" s="392"/>
      <c r="K123" s="392"/>
      <c r="L123" s="392"/>
      <c r="M123" s="392"/>
      <c r="N123" s="392"/>
      <c r="O123" s="392"/>
      <c r="P123" s="392"/>
      <c r="Q123" s="392"/>
      <c r="R123" s="22"/>
      <c r="S123" s="22"/>
      <c r="T123" s="22"/>
      <c r="U123" s="22"/>
      <c r="V123" s="22"/>
      <c r="W123" s="22"/>
      <c r="X123" s="22"/>
      <c r="Y123" s="22"/>
    </row>
    <row r="124" spans="1:49" s="80" customFormat="1">
      <c r="A124" s="146"/>
      <c r="B124" s="19"/>
      <c r="C124" s="19"/>
      <c r="D124" s="19"/>
      <c r="E124" s="19"/>
      <c r="F124" s="19"/>
      <c r="G124" s="19"/>
      <c r="H124" s="19"/>
      <c r="I124" s="19"/>
      <c r="J124" s="19"/>
      <c r="K124" s="19"/>
      <c r="L124" s="19"/>
      <c r="M124" s="19"/>
      <c r="N124" s="19"/>
      <c r="O124" s="19"/>
      <c r="P124" s="19"/>
      <c r="Q124" s="19"/>
      <c r="AC124" s="77"/>
      <c r="AD124" s="77"/>
      <c r="AE124" s="77"/>
      <c r="AF124" s="77"/>
      <c r="AG124" s="77"/>
      <c r="AH124" s="77"/>
      <c r="AI124" s="77"/>
      <c r="AJ124" s="77"/>
      <c r="AK124" s="77"/>
      <c r="AL124" s="77"/>
      <c r="AM124" s="77"/>
      <c r="AN124" s="77"/>
      <c r="AO124" s="77"/>
      <c r="AP124" s="77"/>
      <c r="AQ124" s="77"/>
      <c r="AR124" s="77"/>
      <c r="AS124" s="77"/>
    </row>
    <row r="125" spans="1:49" s="1" customFormat="1">
      <c r="A125" s="394"/>
      <c r="B125" s="902" t="s">
        <v>399</v>
      </c>
      <c r="C125" s="902"/>
      <c r="D125" s="902"/>
      <c r="E125" s="902"/>
      <c r="F125" s="902"/>
      <c r="G125" s="902"/>
      <c r="H125" s="902"/>
      <c r="I125" s="902"/>
      <c r="J125" s="902"/>
      <c r="K125" s="902"/>
      <c r="L125" s="902"/>
      <c r="M125" s="902"/>
      <c r="N125" s="902"/>
      <c r="O125" s="902"/>
      <c r="P125" s="902"/>
      <c r="Q125" s="902"/>
      <c r="R125" s="902"/>
      <c r="S125" s="902"/>
      <c r="T125" s="902"/>
      <c r="U125" s="902"/>
      <c r="V125" s="902"/>
      <c r="W125" s="902"/>
      <c r="X125" s="902"/>
      <c r="Y125" s="902"/>
      <c r="Z125" s="902"/>
      <c r="AA125" s="80"/>
      <c r="AB125" s="80"/>
      <c r="AC125" s="77"/>
      <c r="AD125" s="77"/>
      <c r="AE125" s="77"/>
      <c r="AF125" s="77"/>
      <c r="AG125" s="77"/>
      <c r="AH125" s="77"/>
      <c r="AI125" s="77"/>
      <c r="AJ125" s="77"/>
      <c r="AK125" s="77"/>
      <c r="AL125" s="77"/>
      <c r="AM125" s="77"/>
      <c r="AN125" s="77"/>
      <c r="AO125" s="77"/>
      <c r="AP125" s="77"/>
      <c r="AQ125" s="70"/>
      <c r="AR125" s="70"/>
      <c r="AS125" s="70"/>
      <c r="AT125" s="70"/>
      <c r="AU125" s="70"/>
      <c r="AV125" s="70"/>
      <c r="AW125" s="70"/>
    </row>
    <row r="126" spans="1:49" s="1" customFormat="1">
      <c r="A126" s="394"/>
      <c r="B126" s="294"/>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c r="AA126" s="80"/>
      <c r="AB126" s="80"/>
      <c r="AC126" s="77"/>
      <c r="AD126" s="77"/>
      <c r="AE126" s="77"/>
      <c r="AF126" s="77"/>
      <c r="AG126" s="77"/>
      <c r="AH126" s="77"/>
      <c r="AI126" s="77"/>
      <c r="AJ126" s="77"/>
      <c r="AK126" s="77"/>
      <c r="AL126" s="77"/>
      <c r="AM126" s="77"/>
      <c r="AN126" s="77"/>
      <c r="AO126" s="77"/>
      <c r="AP126" s="77"/>
      <c r="AQ126" s="70"/>
      <c r="AR126" s="70"/>
      <c r="AS126" s="70"/>
      <c r="AT126" s="70"/>
      <c r="AU126" s="70"/>
      <c r="AV126" s="70"/>
      <c r="AW126" s="70"/>
    </row>
    <row r="127" spans="1:49" s="1" customFormat="1">
      <c r="A127" s="394"/>
      <c r="B127" s="336" t="s">
        <v>400</v>
      </c>
      <c r="C127" s="253"/>
      <c r="D127" s="253"/>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c r="AA127" s="80"/>
      <c r="AB127" s="80"/>
      <c r="AC127" s="77"/>
      <c r="AD127" s="77"/>
      <c r="AE127" s="77"/>
      <c r="AF127" s="77"/>
      <c r="AG127" s="77"/>
      <c r="AH127" s="77"/>
      <c r="AI127" s="77"/>
      <c r="AJ127" s="77"/>
      <c r="AK127" s="77"/>
      <c r="AL127" s="77"/>
      <c r="AM127" s="77"/>
      <c r="AN127" s="77"/>
      <c r="AO127" s="77"/>
      <c r="AP127" s="77"/>
      <c r="AQ127" s="70"/>
      <c r="AR127" s="70"/>
      <c r="AS127" s="70"/>
      <c r="AT127" s="70"/>
      <c r="AU127" s="70"/>
      <c r="AV127" s="70"/>
      <c r="AW127" s="70"/>
    </row>
    <row r="128" spans="1:49" s="1" customFormat="1" ht="14.25" customHeight="1">
      <c r="A128" s="22"/>
      <c r="B128" s="11"/>
      <c r="C128" s="11"/>
      <c r="D128" s="11"/>
      <c r="E128" s="11"/>
      <c r="F128" s="11"/>
      <c r="G128" s="11"/>
      <c r="H128" s="11"/>
      <c r="I128" s="11"/>
      <c r="J128" s="11"/>
      <c r="K128" s="81">
        <f>Calc!$J$6</f>
        <v>2021</v>
      </c>
      <c r="L128" s="81">
        <f>Calc!$J$7</f>
        <v>2022</v>
      </c>
      <c r="M128" s="81">
        <f>Calc!$J$8</f>
        <v>2023</v>
      </c>
      <c r="N128" s="81">
        <f>Calc!$J$9</f>
        <v>2024</v>
      </c>
      <c r="O128" s="81">
        <f>Calc!$J$10</f>
        <v>2025</v>
      </c>
      <c r="P128" s="81" t="str">
        <f>Calc!$J$11</f>
        <v/>
      </c>
      <c r="Q128" s="81" t="str">
        <f>Calc!$J$12</f>
        <v/>
      </c>
      <c r="R128" s="81" t="str">
        <f>Calc!$J$13</f>
        <v/>
      </c>
      <c r="S128" s="81" t="str">
        <f>Calc!$J$14</f>
        <v/>
      </c>
      <c r="T128" s="81" t="str">
        <f>Calc!$J$15</f>
        <v/>
      </c>
      <c r="U128" s="81" t="str">
        <f>Calc!$J$16</f>
        <v/>
      </c>
      <c r="V128" s="81" t="str">
        <f>Calc!$J$17</f>
        <v/>
      </c>
      <c r="W128" s="11"/>
      <c r="X128" s="835" t="s">
        <v>282</v>
      </c>
      <c r="Y128" s="836"/>
      <c r="Z128" s="837"/>
      <c r="AA128" s="70"/>
      <c r="AB128" s="80"/>
      <c r="AC128" s="77"/>
      <c r="AD128" s="77"/>
      <c r="AE128" s="77"/>
      <c r="AF128" s="77"/>
      <c r="AG128" s="77"/>
      <c r="AH128" s="77"/>
      <c r="AI128" s="77"/>
      <c r="AJ128" s="77"/>
      <c r="AK128" s="77"/>
      <c r="AL128" s="77"/>
      <c r="AM128" s="77"/>
      <c r="AN128" s="77"/>
      <c r="AO128" s="77"/>
      <c r="AP128" s="77"/>
      <c r="AQ128" s="70"/>
      <c r="AR128" s="70"/>
      <c r="AS128" s="70"/>
      <c r="AT128" s="70"/>
      <c r="AU128" s="70"/>
      <c r="AV128" s="70"/>
      <c r="AW128" s="70"/>
    </row>
    <row r="129" spans="1:45" s="80" customFormat="1" ht="25.5" customHeight="1">
      <c r="A129" s="396"/>
      <c r="B129" s="821" t="s">
        <v>283</v>
      </c>
      <c r="C129" s="821"/>
      <c r="D129" s="821"/>
      <c r="E129" s="82" t="s">
        <v>284</v>
      </c>
      <c r="F129" s="821" t="s">
        <v>285</v>
      </c>
      <c r="G129" s="821"/>
      <c r="H129" s="821"/>
      <c r="I129" s="83" t="s">
        <v>73</v>
      </c>
      <c r="J129" s="11"/>
      <c r="K129" s="71" t="s">
        <v>232</v>
      </c>
      <c r="L129" s="71" t="s">
        <v>233</v>
      </c>
      <c r="M129" s="71" t="s">
        <v>234</v>
      </c>
      <c r="N129" s="71" t="s">
        <v>235</v>
      </c>
      <c r="O129" s="71" t="s">
        <v>236</v>
      </c>
      <c r="P129" s="71" t="s">
        <v>237</v>
      </c>
      <c r="Q129" s="71" t="s">
        <v>238</v>
      </c>
      <c r="R129" s="71" t="s">
        <v>239</v>
      </c>
      <c r="S129" s="71" t="s">
        <v>240</v>
      </c>
      <c r="T129" s="71" t="s">
        <v>241</v>
      </c>
      <c r="U129" s="71" t="s">
        <v>242</v>
      </c>
      <c r="V129" s="71" t="s">
        <v>243</v>
      </c>
      <c r="W129" s="11"/>
      <c r="X129" s="14">
        <v>2030</v>
      </c>
      <c r="Y129" s="14">
        <v>2040</v>
      </c>
      <c r="Z129" s="14">
        <v>2050</v>
      </c>
      <c r="AB129" s="77"/>
      <c r="AC129" s="77"/>
      <c r="AD129" s="77"/>
      <c r="AE129" s="77"/>
      <c r="AF129" s="77"/>
      <c r="AG129" s="77"/>
      <c r="AH129" s="77"/>
      <c r="AI129" s="77"/>
      <c r="AJ129" s="77"/>
      <c r="AK129" s="77"/>
      <c r="AL129" s="77"/>
      <c r="AM129" s="77"/>
      <c r="AN129" s="77"/>
      <c r="AO129" s="77"/>
    </row>
    <row r="130" spans="1:45" s="77" customFormat="1" ht="15.5">
      <c r="A130" s="396"/>
      <c r="B130" s="814"/>
      <c r="C130" s="814"/>
      <c r="D130" s="814"/>
      <c r="E130" s="84" t="s">
        <v>287</v>
      </c>
      <c r="F130" s="815"/>
      <c r="G130" s="815"/>
      <c r="H130" s="815"/>
      <c r="I130" s="85"/>
      <c r="J130" s="79"/>
      <c r="K130" s="410">
        <v>0</v>
      </c>
      <c r="L130" s="410">
        <v>0</v>
      </c>
      <c r="M130" s="410">
        <v>0</v>
      </c>
      <c r="N130" s="410">
        <v>0</v>
      </c>
      <c r="O130" s="410">
        <v>0</v>
      </c>
      <c r="P130" s="410">
        <v>0</v>
      </c>
      <c r="Q130" s="410">
        <v>0</v>
      </c>
      <c r="R130" s="410">
        <v>0</v>
      </c>
      <c r="S130" s="410">
        <v>0</v>
      </c>
      <c r="T130" s="410">
        <v>0</v>
      </c>
      <c r="U130" s="410">
        <v>0</v>
      </c>
      <c r="V130" s="410">
        <v>0</v>
      </c>
      <c r="W130" s="411"/>
      <c r="X130" s="410">
        <v>0</v>
      </c>
      <c r="Y130" s="410">
        <v>0</v>
      </c>
      <c r="Z130" s="410">
        <v>0</v>
      </c>
    </row>
    <row r="131" spans="1:45" s="77" customFormat="1" ht="15.5">
      <c r="A131" s="396"/>
      <c r="B131" s="814"/>
      <c r="C131" s="814"/>
      <c r="D131" s="814"/>
      <c r="E131" s="84" t="s">
        <v>289</v>
      </c>
      <c r="F131" s="815"/>
      <c r="G131" s="815"/>
      <c r="H131" s="815"/>
      <c r="I131" s="85"/>
      <c r="J131" s="79"/>
      <c r="K131" s="410">
        <v>0</v>
      </c>
      <c r="L131" s="410">
        <v>0</v>
      </c>
      <c r="M131" s="410">
        <v>0</v>
      </c>
      <c r="N131" s="410">
        <v>0</v>
      </c>
      <c r="O131" s="410">
        <v>0</v>
      </c>
      <c r="P131" s="410">
        <v>0</v>
      </c>
      <c r="Q131" s="410">
        <v>0</v>
      </c>
      <c r="R131" s="410">
        <v>0</v>
      </c>
      <c r="S131" s="410">
        <v>0</v>
      </c>
      <c r="T131" s="410">
        <v>0</v>
      </c>
      <c r="U131" s="410">
        <v>0</v>
      </c>
      <c r="V131" s="410">
        <v>0</v>
      </c>
      <c r="W131" s="411"/>
      <c r="X131" s="410">
        <v>0</v>
      </c>
      <c r="Y131" s="410">
        <v>0</v>
      </c>
      <c r="Z131" s="410">
        <v>0</v>
      </c>
    </row>
    <row r="132" spans="1:45" s="77" customFormat="1" ht="15.5">
      <c r="A132" s="396"/>
      <c r="B132" s="814"/>
      <c r="C132" s="814"/>
      <c r="D132" s="814"/>
      <c r="E132" s="84" t="s">
        <v>293</v>
      </c>
      <c r="F132" s="815"/>
      <c r="G132" s="815"/>
      <c r="H132" s="815"/>
      <c r="I132" s="85"/>
      <c r="J132" s="79"/>
      <c r="K132" s="410">
        <v>0</v>
      </c>
      <c r="L132" s="410">
        <v>0</v>
      </c>
      <c r="M132" s="410">
        <v>0</v>
      </c>
      <c r="N132" s="410">
        <v>0</v>
      </c>
      <c r="O132" s="410">
        <v>0</v>
      </c>
      <c r="P132" s="410">
        <v>0</v>
      </c>
      <c r="Q132" s="410">
        <v>0</v>
      </c>
      <c r="R132" s="410">
        <v>0</v>
      </c>
      <c r="S132" s="410">
        <v>0</v>
      </c>
      <c r="T132" s="410">
        <v>0</v>
      </c>
      <c r="U132" s="410">
        <v>0</v>
      </c>
      <c r="V132" s="410">
        <v>0</v>
      </c>
      <c r="W132" s="411"/>
      <c r="X132" s="410">
        <v>0</v>
      </c>
      <c r="Y132" s="410">
        <v>0</v>
      </c>
      <c r="Z132" s="410">
        <v>0</v>
      </c>
    </row>
    <row r="133" spans="1:45" s="77" customFormat="1" ht="15.5">
      <c r="A133" s="396"/>
      <c r="B133" s="814"/>
      <c r="C133" s="814"/>
      <c r="D133" s="814"/>
      <c r="E133" s="84" t="s">
        <v>296</v>
      </c>
      <c r="F133" s="815"/>
      <c r="G133" s="815"/>
      <c r="H133" s="815"/>
      <c r="I133" s="85"/>
      <c r="J133" s="79"/>
      <c r="K133" s="410">
        <v>0</v>
      </c>
      <c r="L133" s="410">
        <v>0</v>
      </c>
      <c r="M133" s="410">
        <v>0</v>
      </c>
      <c r="N133" s="410">
        <v>0</v>
      </c>
      <c r="O133" s="410">
        <v>0</v>
      </c>
      <c r="P133" s="410">
        <v>0</v>
      </c>
      <c r="Q133" s="410">
        <v>0</v>
      </c>
      <c r="R133" s="410">
        <v>0</v>
      </c>
      <c r="S133" s="410">
        <v>0</v>
      </c>
      <c r="T133" s="410">
        <v>0</v>
      </c>
      <c r="U133" s="410">
        <v>0</v>
      </c>
      <c r="V133" s="410">
        <v>0</v>
      </c>
      <c r="W133" s="411"/>
      <c r="X133" s="410">
        <v>0</v>
      </c>
      <c r="Y133" s="410">
        <v>0</v>
      </c>
      <c r="Z133" s="410">
        <v>0</v>
      </c>
    </row>
    <row r="134" spans="1:45" s="77" customFormat="1" ht="15.5">
      <c r="A134" s="396"/>
      <c r="B134" s="814"/>
      <c r="C134" s="814"/>
      <c r="D134" s="814"/>
      <c r="E134" s="84" t="s">
        <v>299</v>
      </c>
      <c r="F134" s="815"/>
      <c r="G134" s="815"/>
      <c r="H134" s="815"/>
      <c r="I134" s="85"/>
      <c r="J134" s="79"/>
      <c r="K134" s="410">
        <v>0</v>
      </c>
      <c r="L134" s="410">
        <v>0</v>
      </c>
      <c r="M134" s="410">
        <v>0</v>
      </c>
      <c r="N134" s="410">
        <v>0</v>
      </c>
      <c r="O134" s="410">
        <v>0</v>
      </c>
      <c r="P134" s="410">
        <v>0</v>
      </c>
      <c r="Q134" s="410">
        <v>0</v>
      </c>
      <c r="R134" s="410">
        <v>0</v>
      </c>
      <c r="S134" s="410">
        <v>0</v>
      </c>
      <c r="T134" s="410">
        <v>0</v>
      </c>
      <c r="U134" s="410">
        <v>0</v>
      </c>
      <c r="V134" s="410">
        <v>0</v>
      </c>
      <c r="W134" s="411"/>
      <c r="X134" s="410">
        <v>0</v>
      </c>
      <c r="Y134" s="410">
        <v>0</v>
      </c>
      <c r="Z134" s="410">
        <v>0</v>
      </c>
    </row>
    <row r="135" spans="1:45" s="77" customFormat="1" ht="15.5">
      <c r="A135" s="396"/>
      <c r="B135" s="814"/>
      <c r="C135" s="814"/>
      <c r="D135" s="814"/>
      <c r="E135" s="84" t="s">
        <v>305</v>
      </c>
      <c r="F135" s="815"/>
      <c r="G135" s="815"/>
      <c r="H135" s="815"/>
      <c r="I135" s="85"/>
      <c r="J135" s="79"/>
      <c r="K135" s="410">
        <v>0</v>
      </c>
      <c r="L135" s="410">
        <v>0</v>
      </c>
      <c r="M135" s="410">
        <v>0</v>
      </c>
      <c r="N135" s="410">
        <v>0</v>
      </c>
      <c r="O135" s="410">
        <v>0</v>
      </c>
      <c r="P135" s="410">
        <v>0</v>
      </c>
      <c r="Q135" s="410">
        <v>0</v>
      </c>
      <c r="R135" s="410">
        <v>0</v>
      </c>
      <c r="S135" s="410">
        <v>0</v>
      </c>
      <c r="T135" s="410">
        <v>0</v>
      </c>
      <c r="U135" s="410">
        <v>0</v>
      </c>
      <c r="V135" s="410">
        <v>0</v>
      </c>
      <c r="W135" s="411"/>
      <c r="X135" s="410">
        <v>0</v>
      </c>
      <c r="Y135" s="410">
        <v>0</v>
      </c>
      <c r="Z135" s="410">
        <v>0</v>
      </c>
    </row>
    <row r="136" spans="1:45" s="77" customFormat="1" ht="15.5">
      <c r="A136" s="396"/>
      <c r="B136" s="814"/>
      <c r="C136" s="814"/>
      <c r="D136" s="814"/>
      <c r="E136" s="84" t="s">
        <v>308</v>
      </c>
      <c r="F136" s="815"/>
      <c r="G136" s="815"/>
      <c r="H136" s="815"/>
      <c r="I136" s="85"/>
      <c r="J136" s="79"/>
      <c r="K136" s="410">
        <v>0</v>
      </c>
      <c r="L136" s="410">
        <v>0</v>
      </c>
      <c r="M136" s="410">
        <v>0</v>
      </c>
      <c r="N136" s="410">
        <v>0</v>
      </c>
      <c r="O136" s="410">
        <v>0</v>
      </c>
      <c r="P136" s="410">
        <v>0</v>
      </c>
      <c r="Q136" s="410">
        <v>0</v>
      </c>
      <c r="R136" s="410">
        <v>0</v>
      </c>
      <c r="S136" s="410">
        <v>0</v>
      </c>
      <c r="T136" s="410">
        <v>0</v>
      </c>
      <c r="U136" s="410">
        <v>0</v>
      </c>
      <c r="V136" s="410">
        <v>0</v>
      </c>
      <c r="W136" s="411"/>
      <c r="X136" s="410">
        <v>0</v>
      </c>
      <c r="Y136" s="410">
        <v>0</v>
      </c>
      <c r="Z136" s="410">
        <v>0</v>
      </c>
    </row>
    <row r="137" spans="1:45" s="77" customFormat="1" ht="15.5">
      <c r="A137" s="396"/>
      <c r="B137" s="814"/>
      <c r="C137" s="814"/>
      <c r="D137" s="814"/>
      <c r="E137" s="84" t="s">
        <v>330</v>
      </c>
      <c r="F137" s="815"/>
      <c r="G137" s="815"/>
      <c r="H137" s="815"/>
      <c r="I137" s="85"/>
      <c r="J137" s="79"/>
      <c r="K137" s="410">
        <v>0</v>
      </c>
      <c r="L137" s="410">
        <v>0</v>
      </c>
      <c r="M137" s="410">
        <v>0</v>
      </c>
      <c r="N137" s="410">
        <v>0</v>
      </c>
      <c r="O137" s="410">
        <v>0</v>
      </c>
      <c r="P137" s="410">
        <v>0</v>
      </c>
      <c r="Q137" s="410">
        <v>0</v>
      </c>
      <c r="R137" s="410">
        <v>0</v>
      </c>
      <c r="S137" s="410">
        <v>0</v>
      </c>
      <c r="T137" s="410">
        <v>0</v>
      </c>
      <c r="U137" s="410">
        <v>0</v>
      </c>
      <c r="V137" s="410">
        <v>0</v>
      </c>
      <c r="W137" s="411"/>
      <c r="X137" s="410">
        <v>0</v>
      </c>
      <c r="Y137" s="410">
        <v>0</v>
      </c>
      <c r="Z137" s="410">
        <v>0</v>
      </c>
    </row>
    <row r="138" spans="1:45" s="77" customFormat="1" ht="15.5">
      <c r="A138" s="396"/>
      <c r="B138" s="814"/>
      <c r="C138" s="814"/>
      <c r="D138" s="814"/>
      <c r="E138" s="84" t="s">
        <v>310</v>
      </c>
      <c r="F138" s="815"/>
      <c r="G138" s="815"/>
      <c r="H138" s="815"/>
      <c r="I138" s="85"/>
      <c r="J138" s="79"/>
      <c r="K138" s="410">
        <v>0</v>
      </c>
      <c r="L138" s="410">
        <v>0</v>
      </c>
      <c r="M138" s="410">
        <v>0</v>
      </c>
      <c r="N138" s="410">
        <v>0</v>
      </c>
      <c r="O138" s="410">
        <v>0</v>
      </c>
      <c r="P138" s="410">
        <v>0</v>
      </c>
      <c r="Q138" s="410">
        <v>0</v>
      </c>
      <c r="R138" s="410">
        <v>0</v>
      </c>
      <c r="S138" s="410">
        <v>0</v>
      </c>
      <c r="T138" s="410">
        <v>0</v>
      </c>
      <c r="U138" s="410">
        <v>0</v>
      </c>
      <c r="V138" s="410">
        <v>0</v>
      </c>
      <c r="W138" s="411"/>
      <c r="X138" s="410">
        <v>0</v>
      </c>
      <c r="Y138" s="410">
        <v>0</v>
      </c>
      <c r="Z138" s="410">
        <v>0</v>
      </c>
    </row>
    <row r="139" spans="1:45" s="77" customFormat="1" ht="15.5">
      <c r="A139" s="396"/>
      <c r="B139" s="814"/>
      <c r="C139" s="814"/>
      <c r="D139" s="814"/>
      <c r="E139" s="86" t="s">
        <v>311</v>
      </c>
      <c r="F139" s="815"/>
      <c r="G139" s="815"/>
      <c r="H139" s="815"/>
      <c r="I139" s="85"/>
      <c r="J139" s="79"/>
      <c r="K139" s="410">
        <v>0</v>
      </c>
      <c r="L139" s="410">
        <v>0</v>
      </c>
      <c r="M139" s="410">
        <v>0</v>
      </c>
      <c r="N139" s="410">
        <v>0</v>
      </c>
      <c r="O139" s="410">
        <v>0</v>
      </c>
      <c r="P139" s="410">
        <v>0</v>
      </c>
      <c r="Q139" s="410">
        <v>0</v>
      </c>
      <c r="R139" s="410">
        <v>0</v>
      </c>
      <c r="S139" s="410">
        <v>0</v>
      </c>
      <c r="T139" s="410">
        <v>0</v>
      </c>
      <c r="U139" s="410">
        <v>0</v>
      </c>
      <c r="V139" s="410">
        <v>0</v>
      </c>
      <c r="W139" s="411"/>
      <c r="X139" s="410">
        <v>0</v>
      </c>
      <c r="Y139" s="410">
        <v>0</v>
      </c>
      <c r="Z139" s="410">
        <v>0</v>
      </c>
    </row>
    <row r="140" spans="1:45" s="77" customFormat="1" ht="16" thickBot="1">
      <c r="A140" s="396"/>
      <c r="B140" s="814"/>
      <c r="C140" s="814"/>
      <c r="D140" s="814"/>
      <c r="E140" s="84" t="s">
        <v>312</v>
      </c>
      <c r="F140" s="815"/>
      <c r="G140" s="815"/>
      <c r="H140" s="815"/>
      <c r="I140" s="85"/>
      <c r="J140" s="79"/>
      <c r="K140" s="412">
        <v>0</v>
      </c>
      <c r="L140" s="412">
        <v>0</v>
      </c>
      <c r="M140" s="412">
        <v>0</v>
      </c>
      <c r="N140" s="412">
        <v>0</v>
      </c>
      <c r="O140" s="412">
        <v>0</v>
      </c>
      <c r="P140" s="412">
        <v>0</v>
      </c>
      <c r="Q140" s="412">
        <v>0</v>
      </c>
      <c r="R140" s="412">
        <v>0</v>
      </c>
      <c r="S140" s="412">
        <v>0</v>
      </c>
      <c r="T140" s="412">
        <v>0</v>
      </c>
      <c r="U140" s="412">
        <v>0</v>
      </c>
      <c r="V140" s="412">
        <v>0</v>
      </c>
      <c r="W140" s="411"/>
      <c r="X140" s="410">
        <v>0</v>
      </c>
      <c r="Y140" s="410">
        <v>0</v>
      </c>
      <c r="Z140" s="410">
        <v>0</v>
      </c>
    </row>
    <row r="141" spans="1:45" s="80" customFormat="1" ht="16" thickTop="1">
      <c r="A141" s="396"/>
      <c r="B141" s="899" t="s">
        <v>401</v>
      </c>
      <c r="C141" s="900"/>
      <c r="D141" s="900"/>
      <c r="E141" s="900"/>
      <c r="F141" s="900"/>
      <c r="G141" s="900"/>
      <c r="H141" s="900"/>
      <c r="I141" s="87" t="s">
        <v>81</v>
      </c>
      <c r="J141" s="163"/>
      <c r="K141" s="424">
        <v>0</v>
      </c>
      <c r="L141" s="424">
        <v>0</v>
      </c>
      <c r="M141" s="424">
        <v>0</v>
      </c>
      <c r="N141" s="424">
        <v>0</v>
      </c>
      <c r="O141" s="424">
        <v>0</v>
      </c>
      <c r="P141" s="424">
        <v>0</v>
      </c>
      <c r="Q141" s="424">
        <v>0</v>
      </c>
      <c r="R141" s="424">
        <v>0</v>
      </c>
      <c r="S141" s="424">
        <v>0</v>
      </c>
      <c r="T141" s="424">
        <v>0</v>
      </c>
      <c r="U141" s="424">
        <v>0</v>
      </c>
      <c r="V141" s="424">
        <v>0</v>
      </c>
      <c r="W141" s="425"/>
      <c r="X141" s="426"/>
      <c r="Y141" s="426"/>
      <c r="Z141" s="426"/>
      <c r="AB141" s="77"/>
      <c r="AC141" s="77"/>
      <c r="AD141" s="77"/>
      <c r="AE141" s="77"/>
      <c r="AF141" s="77"/>
      <c r="AG141" s="77"/>
      <c r="AH141" s="77"/>
      <c r="AI141" s="77"/>
      <c r="AJ141" s="77"/>
      <c r="AK141" s="77"/>
      <c r="AL141" s="77"/>
      <c r="AM141" s="77"/>
      <c r="AN141" s="77"/>
      <c r="AO141" s="77"/>
    </row>
    <row r="142" spans="1:45" s="80" customFormat="1" ht="15.75" customHeight="1">
      <c r="A142" s="396"/>
      <c r="B142" s="899" t="s">
        <v>402</v>
      </c>
      <c r="C142" s="900"/>
      <c r="D142" s="900"/>
      <c r="E142" s="900"/>
      <c r="F142" s="900"/>
      <c r="G142" s="900"/>
      <c r="H142" s="900"/>
      <c r="I142" s="87" t="s">
        <v>81</v>
      </c>
      <c r="J142" s="163"/>
      <c r="K142" s="414">
        <f>$K$141</f>
        <v>0</v>
      </c>
      <c r="L142" s="414">
        <f>$K$142+$L$141</f>
        <v>0</v>
      </c>
      <c r="M142" s="414">
        <f>$L$142+$M$141</f>
        <v>0</v>
      </c>
      <c r="N142" s="414">
        <f>$M$142+$N$141</f>
        <v>0</v>
      </c>
      <c r="O142" s="414">
        <f>$N$142+$O$141</f>
        <v>0</v>
      </c>
      <c r="P142" s="414">
        <f>$O$142+$P$141</f>
        <v>0</v>
      </c>
      <c r="Q142" s="414">
        <f>$P$142+$Q$141</f>
        <v>0</v>
      </c>
      <c r="R142" s="414">
        <f>$Q$142+$R$141</f>
        <v>0</v>
      </c>
      <c r="S142" s="414">
        <f>$R$142+$S$141</f>
        <v>0</v>
      </c>
      <c r="T142" s="414">
        <f>$S$142+$T$141</f>
        <v>0</v>
      </c>
      <c r="U142" s="414">
        <f>$T$142+$U$141</f>
        <v>0</v>
      </c>
      <c r="V142" s="414">
        <f>$U$142+$V$141</f>
        <v>0</v>
      </c>
      <c r="W142" s="417"/>
      <c r="X142" s="420">
        <v>0</v>
      </c>
      <c r="Y142" s="420">
        <v>0</v>
      </c>
      <c r="Z142" s="420">
        <v>0</v>
      </c>
      <c r="AB142" s="77"/>
      <c r="AC142" s="77"/>
      <c r="AD142" s="77"/>
      <c r="AE142" s="77"/>
      <c r="AF142" s="77"/>
      <c r="AG142" s="77"/>
      <c r="AH142" s="77"/>
      <c r="AI142" s="77"/>
      <c r="AJ142" s="77"/>
      <c r="AK142" s="77"/>
      <c r="AL142" s="77"/>
      <c r="AM142" s="77"/>
      <c r="AN142" s="77"/>
      <c r="AO142" s="77"/>
    </row>
    <row r="143" spans="1:45" s="80" customFormat="1" ht="15.5">
      <c r="A143" s="396"/>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2"/>
      <c r="AB143" s="12"/>
      <c r="AC143" s="77"/>
      <c r="AD143" s="77"/>
      <c r="AE143" s="77"/>
      <c r="AF143" s="77"/>
      <c r="AG143" s="77"/>
      <c r="AH143" s="77"/>
      <c r="AI143" s="77"/>
      <c r="AJ143" s="77"/>
      <c r="AK143" s="77"/>
      <c r="AL143" s="77"/>
      <c r="AM143" s="77"/>
      <c r="AN143" s="77"/>
      <c r="AO143" s="77"/>
      <c r="AP143" s="77"/>
      <c r="AQ143" s="77"/>
      <c r="AR143" s="77"/>
      <c r="AS143" s="77"/>
    </row>
    <row r="144" spans="1:45" s="80" customFormat="1" ht="15.5">
      <c r="A144" s="396"/>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2"/>
      <c r="AB144" s="12"/>
      <c r="AC144" s="77"/>
      <c r="AD144" s="77"/>
      <c r="AE144" s="77"/>
      <c r="AF144" s="77"/>
      <c r="AG144" s="77"/>
      <c r="AH144" s="77"/>
      <c r="AI144" s="77"/>
      <c r="AJ144" s="77"/>
      <c r="AK144" s="77"/>
      <c r="AL144" s="77"/>
      <c r="AM144" s="77"/>
      <c r="AN144" s="77"/>
      <c r="AO144" s="77"/>
      <c r="AP144" s="77"/>
      <c r="AQ144" s="77"/>
      <c r="AR144" s="77"/>
      <c r="AS144" s="77"/>
    </row>
    <row r="145" spans="1:49" s="80" customFormat="1" ht="15.5">
      <c r="A145" s="396"/>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2"/>
      <c r="AB145" s="12"/>
      <c r="AC145" s="77"/>
      <c r="AD145" s="77"/>
      <c r="AE145" s="77"/>
      <c r="AF145" s="77"/>
      <c r="AG145" s="77"/>
      <c r="AH145" s="77"/>
      <c r="AI145" s="77"/>
      <c r="AJ145" s="77"/>
      <c r="AK145" s="77"/>
      <c r="AL145" s="77"/>
      <c r="AM145" s="77"/>
      <c r="AN145" s="77"/>
      <c r="AO145" s="77"/>
      <c r="AP145" s="77"/>
      <c r="AQ145" s="77"/>
      <c r="AR145" s="77"/>
      <c r="AS145" s="77"/>
    </row>
    <row r="146" spans="1:49" s="1" customFormat="1">
      <c r="A146" s="394"/>
      <c r="B146" s="856" t="s">
        <v>403</v>
      </c>
      <c r="C146" s="856"/>
      <c r="D146" s="856"/>
      <c r="E146" s="856"/>
      <c r="F146" s="856"/>
      <c r="G146" s="856"/>
      <c r="H146" s="856"/>
      <c r="I146" s="856"/>
      <c r="J146" s="856"/>
      <c r="K146" s="856"/>
      <c r="L146" s="856"/>
      <c r="M146" s="856"/>
      <c r="N146" s="856"/>
      <c r="O146" s="856"/>
      <c r="P146" s="856"/>
      <c r="Q146" s="856"/>
      <c r="R146" s="856"/>
      <c r="S146" s="856"/>
      <c r="T146" s="856"/>
      <c r="U146" s="856"/>
      <c r="V146" s="856"/>
      <c r="W146" s="856"/>
      <c r="X146" s="856"/>
      <c r="Y146" s="856"/>
      <c r="Z146" s="856"/>
      <c r="AA146" s="80"/>
      <c r="AB146" s="80"/>
      <c r="AC146" s="77"/>
      <c r="AD146" s="77"/>
      <c r="AE146" s="77"/>
      <c r="AF146" s="77"/>
      <c r="AG146" s="77"/>
      <c r="AH146" s="77"/>
      <c r="AI146" s="77"/>
      <c r="AJ146" s="77"/>
      <c r="AK146" s="77"/>
      <c r="AL146" s="77"/>
      <c r="AM146" s="77"/>
      <c r="AN146" s="77"/>
      <c r="AO146" s="77"/>
      <c r="AP146" s="77"/>
      <c r="AQ146" s="70"/>
      <c r="AR146" s="70"/>
      <c r="AS146" s="70"/>
      <c r="AT146" s="70"/>
      <c r="AU146" s="70"/>
      <c r="AV146" s="70"/>
      <c r="AW146" s="70"/>
    </row>
    <row r="147" spans="1:49" s="1" customFormat="1">
      <c r="A147" s="394"/>
      <c r="B147" s="294"/>
      <c r="C147" s="253"/>
      <c r="D147" s="253"/>
      <c r="E147" s="253"/>
      <c r="F147" s="253"/>
      <c r="G147" s="253"/>
      <c r="H147" s="253"/>
      <c r="I147" s="253"/>
      <c r="J147" s="253"/>
      <c r="K147" s="253"/>
      <c r="L147" s="253"/>
      <c r="M147" s="253"/>
      <c r="N147" s="253"/>
      <c r="O147" s="253"/>
      <c r="P147" s="253"/>
      <c r="Q147" s="253"/>
      <c r="R147" s="253"/>
      <c r="S147" s="253"/>
      <c r="T147" s="253"/>
      <c r="U147" s="253"/>
      <c r="V147" s="253"/>
      <c r="W147" s="253"/>
      <c r="X147" s="253"/>
      <c r="Y147" s="253"/>
      <c r="Z147" s="253"/>
      <c r="AA147" s="80"/>
      <c r="AB147" s="80"/>
      <c r="AC147" s="77"/>
      <c r="AD147" s="77"/>
      <c r="AE147" s="77"/>
      <c r="AF147" s="77"/>
      <c r="AG147" s="77"/>
      <c r="AH147" s="77"/>
      <c r="AI147" s="77"/>
      <c r="AJ147" s="77"/>
      <c r="AK147" s="77"/>
      <c r="AL147" s="77"/>
      <c r="AM147" s="77"/>
      <c r="AN147" s="77"/>
      <c r="AO147" s="77"/>
      <c r="AP147" s="77"/>
      <c r="AQ147" s="70"/>
      <c r="AR147" s="70"/>
      <c r="AS147" s="70"/>
      <c r="AT147" s="70"/>
      <c r="AU147" s="70"/>
      <c r="AV147" s="70"/>
      <c r="AW147" s="70"/>
    </row>
    <row r="148" spans="1:49" s="1" customFormat="1">
      <c r="A148" s="394"/>
      <c r="B148" s="336" t="s">
        <v>404</v>
      </c>
      <c r="C148" s="253"/>
      <c r="D148" s="253"/>
      <c r="E148" s="253"/>
      <c r="F148" s="253"/>
      <c r="G148" s="253"/>
      <c r="H148" s="253"/>
      <c r="I148" s="253"/>
      <c r="J148" s="253"/>
      <c r="K148" s="253"/>
      <c r="L148" s="253"/>
      <c r="M148" s="253"/>
      <c r="N148" s="253"/>
      <c r="O148" s="253"/>
      <c r="P148" s="253"/>
      <c r="Q148" s="253"/>
      <c r="R148" s="253"/>
      <c r="S148" s="253"/>
      <c r="T148" s="253"/>
      <c r="U148" s="253"/>
      <c r="V148" s="253"/>
      <c r="W148" s="253"/>
      <c r="X148" s="253"/>
      <c r="Y148" s="253"/>
      <c r="Z148" s="253"/>
      <c r="AA148" s="80"/>
      <c r="AB148" s="80"/>
      <c r="AC148" s="77"/>
      <c r="AD148" s="77"/>
      <c r="AE148" s="77"/>
      <c r="AF148" s="77"/>
      <c r="AG148" s="77"/>
      <c r="AH148" s="77"/>
      <c r="AI148" s="77"/>
      <c r="AJ148" s="77"/>
      <c r="AK148" s="77"/>
      <c r="AL148" s="77"/>
      <c r="AM148" s="77"/>
      <c r="AN148" s="77"/>
      <c r="AO148" s="77"/>
      <c r="AP148" s="77"/>
      <c r="AQ148" s="70"/>
      <c r="AR148" s="70"/>
      <c r="AS148" s="70"/>
      <c r="AT148" s="70"/>
      <c r="AU148" s="70"/>
      <c r="AV148" s="70"/>
      <c r="AW148" s="70"/>
    </row>
    <row r="149" spans="1:49" s="1" customFormat="1" ht="14.25" customHeight="1">
      <c r="A149" s="22"/>
      <c r="B149" s="11"/>
      <c r="C149" s="11"/>
      <c r="D149" s="11"/>
      <c r="E149" s="11"/>
      <c r="F149" s="11"/>
      <c r="G149" s="11"/>
      <c r="H149" s="11"/>
      <c r="I149" s="11"/>
      <c r="J149" s="11"/>
      <c r="K149" s="81">
        <f>Calc!$J$6</f>
        <v>2021</v>
      </c>
      <c r="L149" s="81">
        <f>Calc!$J$7</f>
        <v>2022</v>
      </c>
      <c r="M149" s="81">
        <f>Calc!$J$8</f>
        <v>2023</v>
      </c>
      <c r="N149" s="81">
        <f>Calc!$J$9</f>
        <v>2024</v>
      </c>
      <c r="O149" s="81">
        <f>Calc!$J$10</f>
        <v>2025</v>
      </c>
      <c r="P149" s="81" t="str">
        <f>Calc!$J$11</f>
        <v/>
      </c>
      <c r="Q149" s="81" t="str">
        <f>Calc!$J$12</f>
        <v/>
      </c>
      <c r="R149" s="81" t="str">
        <f>Calc!$J$13</f>
        <v/>
      </c>
      <c r="S149" s="81" t="str">
        <f>Calc!$J$14</f>
        <v/>
      </c>
      <c r="T149" s="81" t="str">
        <f>Calc!$J$15</f>
        <v/>
      </c>
      <c r="U149" s="81" t="str">
        <f>Calc!$J$16</f>
        <v/>
      </c>
      <c r="V149" s="81" t="str">
        <f>Calc!$J$17</f>
        <v/>
      </c>
      <c r="W149" s="11"/>
      <c r="X149" s="835" t="s">
        <v>282</v>
      </c>
      <c r="Y149" s="836"/>
      <c r="Z149" s="837"/>
      <c r="AA149" s="70"/>
      <c r="AB149" s="80"/>
      <c r="AC149" s="77"/>
      <c r="AD149" s="77"/>
      <c r="AE149" s="77"/>
      <c r="AF149" s="77"/>
      <c r="AG149" s="77"/>
      <c r="AH149" s="77"/>
      <c r="AI149" s="77"/>
      <c r="AJ149" s="77"/>
      <c r="AK149" s="77"/>
      <c r="AL149" s="77"/>
      <c r="AM149" s="77"/>
      <c r="AN149" s="77"/>
      <c r="AO149" s="77"/>
      <c r="AP149" s="77"/>
      <c r="AQ149" s="70"/>
      <c r="AR149" s="70"/>
      <c r="AS149" s="70"/>
      <c r="AT149" s="70"/>
      <c r="AU149" s="70"/>
      <c r="AV149" s="70"/>
      <c r="AW149" s="70"/>
    </row>
    <row r="150" spans="1:49" s="80" customFormat="1" ht="27.75" customHeight="1">
      <c r="A150" s="396"/>
      <c r="B150" s="821" t="s">
        <v>283</v>
      </c>
      <c r="C150" s="821"/>
      <c r="D150" s="821"/>
      <c r="E150" s="82" t="s">
        <v>284</v>
      </c>
      <c r="F150" s="821" t="s">
        <v>285</v>
      </c>
      <c r="G150" s="821"/>
      <c r="H150" s="821"/>
      <c r="I150" s="83" t="s">
        <v>73</v>
      </c>
      <c r="J150" s="11"/>
      <c r="K150" s="71" t="s">
        <v>232</v>
      </c>
      <c r="L150" s="71" t="s">
        <v>233</v>
      </c>
      <c r="M150" s="71" t="s">
        <v>234</v>
      </c>
      <c r="N150" s="71" t="s">
        <v>235</v>
      </c>
      <c r="O150" s="71" t="s">
        <v>236</v>
      </c>
      <c r="P150" s="71" t="s">
        <v>237</v>
      </c>
      <c r="Q150" s="71" t="s">
        <v>238</v>
      </c>
      <c r="R150" s="71" t="s">
        <v>239</v>
      </c>
      <c r="S150" s="71" t="s">
        <v>240</v>
      </c>
      <c r="T150" s="71" t="s">
        <v>241</v>
      </c>
      <c r="U150" s="71" t="s">
        <v>242</v>
      </c>
      <c r="V150" s="71" t="s">
        <v>243</v>
      </c>
      <c r="W150" s="11"/>
      <c r="X150" s="14">
        <v>2030</v>
      </c>
      <c r="Y150" s="14">
        <v>2040</v>
      </c>
      <c r="Z150" s="14">
        <v>2050</v>
      </c>
      <c r="AB150" s="77"/>
      <c r="AC150" s="77"/>
      <c r="AD150" s="77"/>
      <c r="AE150" s="77"/>
      <c r="AF150" s="77"/>
      <c r="AG150" s="77"/>
      <c r="AH150" s="77"/>
      <c r="AI150" s="77"/>
      <c r="AJ150" s="77"/>
      <c r="AK150" s="77"/>
      <c r="AL150" s="77"/>
      <c r="AM150" s="77"/>
      <c r="AN150" s="77"/>
      <c r="AO150" s="77"/>
    </row>
    <row r="151" spans="1:49" s="77" customFormat="1" ht="15.5">
      <c r="A151" s="396"/>
      <c r="B151" s="814"/>
      <c r="C151" s="814"/>
      <c r="D151" s="814"/>
      <c r="E151" s="84" t="s">
        <v>287</v>
      </c>
      <c r="F151" s="815"/>
      <c r="G151" s="815"/>
      <c r="H151" s="815"/>
      <c r="I151" s="85"/>
      <c r="J151" s="79"/>
      <c r="K151" s="410">
        <v>0</v>
      </c>
      <c r="L151" s="410">
        <v>0</v>
      </c>
      <c r="M151" s="410">
        <v>0</v>
      </c>
      <c r="N151" s="410">
        <v>0</v>
      </c>
      <c r="O151" s="410">
        <v>0</v>
      </c>
      <c r="P151" s="410">
        <v>0</v>
      </c>
      <c r="Q151" s="410">
        <v>0</v>
      </c>
      <c r="R151" s="410">
        <v>0</v>
      </c>
      <c r="S151" s="410">
        <v>0</v>
      </c>
      <c r="T151" s="410">
        <v>0</v>
      </c>
      <c r="U151" s="410">
        <v>0</v>
      </c>
      <c r="V151" s="410">
        <v>0</v>
      </c>
      <c r="W151" s="411"/>
      <c r="X151" s="410">
        <v>0</v>
      </c>
      <c r="Y151" s="410">
        <v>0</v>
      </c>
      <c r="Z151" s="410">
        <v>0</v>
      </c>
    </row>
    <row r="152" spans="1:49" s="77" customFormat="1" ht="15.5">
      <c r="A152" s="396"/>
      <c r="B152" s="814"/>
      <c r="C152" s="814"/>
      <c r="D152" s="814"/>
      <c r="E152" s="84" t="s">
        <v>289</v>
      </c>
      <c r="F152" s="815"/>
      <c r="G152" s="815"/>
      <c r="H152" s="815"/>
      <c r="I152" s="85"/>
      <c r="J152" s="79"/>
      <c r="K152" s="410">
        <v>0</v>
      </c>
      <c r="L152" s="410">
        <v>0</v>
      </c>
      <c r="M152" s="410">
        <v>0</v>
      </c>
      <c r="N152" s="410">
        <v>0</v>
      </c>
      <c r="O152" s="410">
        <v>0</v>
      </c>
      <c r="P152" s="410">
        <v>0</v>
      </c>
      <c r="Q152" s="410">
        <v>0</v>
      </c>
      <c r="R152" s="410">
        <v>0</v>
      </c>
      <c r="S152" s="410">
        <v>0</v>
      </c>
      <c r="T152" s="410">
        <v>0</v>
      </c>
      <c r="U152" s="410">
        <v>0</v>
      </c>
      <c r="V152" s="410">
        <v>0</v>
      </c>
      <c r="W152" s="411"/>
      <c r="X152" s="410">
        <v>0</v>
      </c>
      <c r="Y152" s="410">
        <v>0</v>
      </c>
      <c r="Z152" s="410">
        <v>0</v>
      </c>
    </row>
    <row r="153" spans="1:49" s="77" customFormat="1" ht="15.5">
      <c r="A153" s="396"/>
      <c r="B153" s="814"/>
      <c r="C153" s="814"/>
      <c r="D153" s="814"/>
      <c r="E153" s="84" t="s">
        <v>293</v>
      </c>
      <c r="F153" s="815"/>
      <c r="G153" s="815"/>
      <c r="H153" s="815"/>
      <c r="I153" s="85"/>
      <c r="J153" s="79"/>
      <c r="K153" s="410">
        <v>0</v>
      </c>
      <c r="L153" s="410">
        <v>0</v>
      </c>
      <c r="M153" s="410">
        <v>0</v>
      </c>
      <c r="N153" s="410">
        <v>0</v>
      </c>
      <c r="O153" s="410">
        <v>0</v>
      </c>
      <c r="P153" s="410">
        <v>0</v>
      </c>
      <c r="Q153" s="410">
        <v>0</v>
      </c>
      <c r="R153" s="410">
        <v>0</v>
      </c>
      <c r="S153" s="410">
        <v>0</v>
      </c>
      <c r="T153" s="410">
        <v>0</v>
      </c>
      <c r="U153" s="410">
        <v>0</v>
      </c>
      <c r="V153" s="410">
        <v>0</v>
      </c>
      <c r="W153" s="411"/>
      <c r="X153" s="410">
        <v>0</v>
      </c>
      <c r="Y153" s="410">
        <v>0</v>
      </c>
      <c r="Z153" s="410">
        <v>0</v>
      </c>
    </row>
    <row r="154" spans="1:49" s="77" customFormat="1" ht="15.5">
      <c r="A154" s="396"/>
      <c r="B154" s="814"/>
      <c r="C154" s="814"/>
      <c r="D154" s="814"/>
      <c r="E154" s="84" t="s">
        <v>296</v>
      </c>
      <c r="F154" s="815"/>
      <c r="G154" s="815"/>
      <c r="H154" s="815"/>
      <c r="I154" s="85"/>
      <c r="J154" s="79"/>
      <c r="K154" s="410">
        <v>0</v>
      </c>
      <c r="L154" s="410">
        <v>0</v>
      </c>
      <c r="M154" s="410">
        <v>0</v>
      </c>
      <c r="N154" s="410">
        <v>0</v>
      </c>
      <c r="O154" s="410">
        <v>0</v>
      </c>
      <c r="P154" s="410">
        <v>0</v>
      </c>
      <c r="Q154" s="410">
        <v>0</v>
      </c>
      <c r="R154" s="410">
        <v>0</v>
      </c>
      <c r="S154" s="410">
        <v>0</v>
      </c>
      <c r="T154" s="410">
        <v>0</v>
      </c>
      <c r="U154" s="410">
        <v>0</v>
      </c>
      <c r="V154" s="410">
        <v>0</v>
      </c>
      <c r="W154" s="411"/>
      <c r="X154" s="410">
        <v>0</v>
      </c>
      <c r="Y154" s="410">
        <v>0</v>
      </c>
      <c r="Z154" s="410">
        <v>0</v>
      </c>
    </row>
    <row r="155" spans="1:49" s="77" customFormat="1" ht="15.5">
      <c r="A155" s="396"/>
      <c r="B155" s="814"/>
      <c r="C155" s="814"/>
      <c r="D155" s="814"/>
      <c r="E155" s="84" t="s">
        <v>299</v>
      </c>
      <c r="F155" s="815"/>
      <c r="G155" s="815"/>
      <c r="H155" s="815"/>
      <c r="I155" s="85"/>
      <c r="J155" s="79"/>
      <c r="K155" s="410">
        <v>0</v>
      </c>
      <c r="L155" s="410">
        <v>0</v>
      </c>
      <c r="M155" s="410">
        <v>0</v>
      </c>
      <c r="N155" s="410">
        <v>0</v>
      </c>
      <c r="O155" s="410">
        <v>0</v>
      </c>
      <c r="P155" s="410">
        <v>0</v>
      </c>
      <c r="Q155" s="410">
        <v>0</v>
      </c>
      <c r="R155" s="410">
        <v>0</v>
      </c>
      <c r="S155" s="410">
        <v>0</v>
      </c>
      <c r="T155" s="410">
        <v>0</v>
      </c>
      <c r="U155" s="410">
        <v>0</v>
      </c>
      <c r="V155" s="410">
        <v>0</v>
      </c>
      <c r="W155" s="411"/>
      <c r="X155" s="410">
        <v>0</v>
      </c>
      <c r="Y155" s="410">
        <v>0</v>
      </c>
      <c r="Z155" s="410">
        <v>0</v>
      </c>
    </row>
    <row r="156" spans="1:49" s="77" customFormat="1" ht="15.5">
      <c r="A156" s="396"/>
      <c r="B156" s="814"/>
      <c r="C156" s="814"/>
      <c r="D156" s="814"/>
      <c r="E156" s="84" t="s">
        <v>305</v>
      </c>
      <c r="F156" s="815"/>
      <c r="G156" s="815"/>
      <c r="H156" s="815"/>
      <c r="I156" s="85"/>
      <c r="J156" s="79"/>
      <c r="K156" s="410">
        <v>0</v>
      </c>
      <c r="L156" s="410">
        <v>0</v>
      </c>
      <c r="M156" s="410">
        <v>0</v>
      </c>
      <c r="N156" s="410">
        <v>0</v>
      </c>
      <c r="O156" s="410">
        <v>0</v>
      </c>
      <c r="P156" s="410">
        <v>0</v>
      </c>
      <c r="Q156" s="410">
        <v>0</v>
      </c>
      <c r="R156" s="410">
        <v>0</v>
      </c>
      <c r="S156" s="410">
        <v>0</v>
      </c>
      <c r="T156" s="410">
        <v>0</v>
      </c>
      <c r="U156" s="410">
        <v>0</v>
      </c>
      <c r="V156" s="410">
        <v>0</v>
      </c>
      <c r="W156" s="411"/>
      <c r="X156" s="410">
        <v>0</v>
      </c>
      <c r="Y156" s="410">
        <v>0</v>
      </c>
      <c r="Z156" s="410">
        <v>0</v>
      </c>
    </row>
    <row r="157" spans="1:49" s="77" customFormat="1" ht="15.5">
      <c r="A157" s="396"/>
      <c r="B157" s="814"/>
      <c r="C157" s="814"/>
      <c r="D157" s="814"/>
      <c r="E157" s="84" t="s">
        <v>308</v>
      </c>
      <c r="F157" s="815"/>
      <c r="G157" s="815"/>
      <c r="H157" s="815"/>
      <c r="I157" s="85"/>
      <c r="J157" s="79"/>
      <c r="K157" s="410">
        <v>0</v>
      </c>
      <c r="L157" s="410">
        <v>0</v>
      </c>
      <c r="M157" s="410">
        <v>0</v>
      </c>
      <c r="N157" s="410">
        <v>0</v>
      </c>
      <c r="O157" s="410">
        <v>0</v>
      </c>
      <c r="P157" s="410">
        <v>0</v>
      </c>
      <c r="Q157" s="410">
        <v>0</v>
      </c>
      <c r="R157" s="410">
        <v>0</v>
      </c>
      <c r="S157" s="410">
        <v>0</v>
      </c>
      <c r="T157" s="410">
        <v>0</v>
      </c>
      <c r="U157" s="410">
        <v>0</v>
      </c>
      <c r="V157" s="410">
        <v>0</v>
      </c>
      <c r="W157" s="411"/>
      <c r="X157" s="410">
        <v>0</v>
      </c>
      <c r="Y157" s="410">
        <v>0</v>
      </c>
      <c r="Z157" s="410">
        <v>0</v>
      </c>
    </row>
    <row r="158" spans="1:49" s="77" customFormat="1" ht="15.5">
      <c r="A158" s="396"/>
      <c r="B158" s="814"/>
      <c r="C158" s="814"/>
      <c r="D158" s="814"/>
      <c r="E158" s="84" t="s">
        <v>330</v>
      </c>
      <c r="F158" s="815"/>
      <c r="G158" s="815"/>
      <c r="H158" s="815"/>
      <c r="I158" s="85"/>
      <c r="J158" s="79"/>
      <c r="K158" s="410">
        <v>0</v>
      </c>
      <c r="L158" s="410">
        <v>0</v>
      </c>
      <c r="M158" s="410">
        <v>0</v>
      </c>
      <c r="N158" s="410">
        <v>0</v>
      </c>
      <c r="O158" s="410">
        <v>0</v>
      </c>
      <c r="P158" s="410">
        <v>0</v>
      </c>
      <c r="Q158" s="410">
        <v>0</v>
      </c>
      <c r="R158" s="410">
        <v>0</v>
      </c>
      <c r="S158" s="410">
        <v>0</v>
      </c>
      <c r="T158" s="410">
        <v>0</v>
      </c>
      <c r="U158" s="410">
        <v>0</v>
      </c>
      <c r="V158" s="410">
        <v>0</v>
      </c>
      <c r="W158" s="411"/>
      <c r="X158" s="410">
        <v>0</v>
      </c>
      <c r="Y158" s="410">
        <v>0</v>
      </c>
      <c r="Z158" s="410">
        <v>0</v>
      </c>
    </row>
    <row r="159" spans="1:49" s="77" customFormat="1" ht="15.5">
      <c r="A159" s="396"/>
      <c r="B159" s="814"/>
      <c r="C159" s="814"/>
      <c r="D159" s="814"/>
      <c r="E159" s="84" t="s">
        <v>310</v>
      </c>
      <c r="F159" s="815"/>
      <c r="G159" s="815"/>
      <c r="H159" s="815"/>
      <c r="I159" s="85"/>
      <c r="J159" s="79"/>
      <c r="K159" s="410">
        <v>0</v>
      </c>
      <c r="L159" s="410">
        <v>0</v>
      </c>
      <c r="M159" s="410">
        <v>0</v>
      </c>
      <c r="N159" s="410">
        <v>0</v>
      </c>
      <c r="O159" s="410">
        <v>0</v>
      </c>
      <c r="P159" s="410">
        <v>0</v>
      </c>
      <c r="Q159" s="410">
        <v>0</v>
      </c>
      <c r="R159" s="410">
        <v>0</v>
      </c>
      <c r="S159" s="410">
        <v>0</v>
      </c>
      <c r="T159" s="410">
        <v>0</v>
      </c>
      <c r="U159" s="410">
        <v>0</v>
      </c>
      <c r="V159" s="410">
        <v>0</v>
      </c>
      <c r="W159" s="411"/>
      <c r="X159" s="410">
        <v>0</v>
      </c>
      <c r="Y159" s="410">
        <v>0</v>
      </c>
      <c r="Z159" s="410">
        <v>0</v>
      </c>
    </row>
    <row r="160" spans="1:49" s="77" customFormat="1" ht="15.5">
      <c r="A160" s="396"/>
      <c r="B160" s="814"/>
      <c r="C160" s="814"/>
      <c r="D160" s="814"/>
      <c r="E160" s="86" t="s">
        <v>311</v>
      </c>
      <c r="F160" s="815"/>
      <c r="G160" s="815"/>
      <c r="H160" s="815"/>
      <c r="I160" s="85"/>
      <c r="J160" s="79"/>
      <c r="K160" s="410">
        <v>0</v>
      </c>
      <c r="L160" s="410">
        <v>0</v>
      </c>
      <c r="M160" s="410">
        <v>0</v>
      </c>
      <c r="N160" s="410">
        <v>0</v>
      </c>
      <c r="O160" s="410">
        <v>0</v>
      </c>
      <c r="P160" s="410">
        <v>0</v>
      </c>
      <c r="Q160" s="410">
        <v>0</v>
      </c>
      <c r="R160" s="410">
        <v>0</v>
      </c>
      <c r="S160" s="410">
        <v>0</v>
      </c>
      <c r="T160" s="410">
        <v>0</v>
      </c>
      <c r="U160" s="410">
        <v>0</v>
      </c>
      <c r="V160" s="410">
        <v>0</v>
      </c>
      <c r="W160" s="411"/>
      <c r="X160" s="410">
        <v>0</v>
      </c>
      <c r="Y160" s="410">
        <v>0</v>
      </c>
      <c r="Z160" s="410">
        <v>0</v>
      </c>
    </row>
    <row r="161" spans="1:49" s="77" customFormat="1" ht="16" thickBot="1">
      <c r="A161" s="396"/>
      <c r="B161" s="814"/>
      <c r="C161" s="814"/>
      <c r="D161" s="814"/>
      <c r="E161" s="84" t="s">
        <v>312</v>
      </c>
      <c r="F161" s="815"/>
      <c r="G161" s="815"/>
      <c r="H161" s="815"/>
      <c r="I161" s="85"/>
      <c r="J161" s="79"/>
      <c r="K161" s="412">
        <v>0</v>
      </c>
      <c r="L161" s="412">
        <v>0</v>
      </c>
      <c r="M161" s="412">
        <v>0</v>
      </c>
      <c r="N161" s="412">
        <v>0</v>
      </c>
      <c r="O161" s="412">
        <v>0</v>
      </c>
      <c r="P161" s="412">
        <v>0</v>
      </c>
      <c r="Q161" s="412">
        <v>0</v>
      </c>
      <c r="R161" s="412">
        <v>0</v>
      </c>
      <c r="S161" s="412">
        <v>0</v>
      </c>
      <c r="T161" s="412">
        <v>0</v>
      </c>
      <c r="U161" s="412">
        <v>0</v>
      </c>
      <c r="V161" s="412">
        <v>0</v>
      </c>
      <c r="W161" s="411"/>
      <c r="X161" s="410">
        <v>0</v>
      </c>
      <c r="Y161" s="410">
        <v>0</v>
      </c>
      <c r="Z161" s="410">
        <v>0</v>
      </c>
    </row>
    <row r="162" spans="1:49" s="80" customFormat="1" ht="15" customHeight="1" thickTop="1">
      <c r="A162" s="396"/>
      <c r="B162" s="899" t="s">
        <v>401</v>
      </c>
      <c r="C162" s="900"/>
      <c r="D162" s="900"/>
      <c r="E162" s="900"/>
      <c r="F162" s="900"/>
      <c r="G162" s="900"/>
      <c r="H162" s="900"/>
      <c r="I162" s="87" t="s">
        <v>81</v>
      </c>
      <c r="J162" s="163"/>
      <c r="K162" s="424">
        <v>0</v>
      </c>
      <c r="L162" s="424">
        <v>0</v>
      </c>
      <c r="M162" s="424">
        <v>0</v>
      </c>
      <c r="N162" s="424">
        <v>0</v>
      </c>
      <c r="O162" s="424">
        <v>0</v>
      </c>
      <c r="P162" s="424">
        <v>0</v>
      </c>
      <c r="Q162" s="424">
        <v>0</v>
      </c>
      <c r="R162" s="424">
        <v>0</v>
      </c>
      <c r="S162" s="424">
        <v>0</v>
      </c>
      <c r="T162" s="424">
        <v>0</v>
      </c>
      <c r="U162" s="424">
        <v>0</v>
      </c>
      <c r="V162" s="424">
        <v>0</v>
      </c>
      <c r="W162" s="411"/>
      <c r="X162" s="427"/>
      <c r="Y162" s="427"/>
      <c r="Z162" s="427"/>
      <c r="AB162" s="77"/>
      <c r="AC162" s="77"/>
      <c r="AD162" s="77"/>
      <c r="AE162" s="77"/>
      <c r="AF162" s="77"/>
      <c r="AG162" s="77"/>
      <c r="AH162" s="77"/>
      <c r="AI162" s="77"/>
      <c r="AJ162" s="77"/>
      <c r="AK162" s="77"/>
      <c r="AL162" s="77"/>
      <c r="AM162" s="77"/>
      <c r="AN162" s="77"/>
      <c r="AO162" s="77"/>
    </row>
    <row r="163" spans="1:49" s="80" customFormat="1" ht="15.75" customHeight="1">
      <c r="A163" s="396"/>
      <c r="B163" s="899" t="s">
        <v>402</v>
      </c>
      <c r="C163" s="900"/>
      <c r="D163" s="900"/>
      <c r="E163" s="900"/>
      <c r="F163" s="900"/>
      <c r="G163" s="900"/>
      <c r="H163" s="900"/>
      <c r="I163" s="87" t="s">
        <v>81</v>
      </c>
      <c r="J163" s="163"/>
      <c r="K163" s="414">
        <f>$K$162</f>
        <v>0</v>
      </c>
      <c r="L163" s="414">
        <f>$K$163+$L$162</f>
        <v>0</v>
      </c>
      <c r="M163" s="414">
        <f>$L$163+$M$162</f>
        <v>0</v>
      </c>
      <c r="N163" s="414">
        <f>$M$163+$N$162</f>
        <v>0</v>
      </c>
      <c r="O163" s="414">
        <f>$N$163+$O$162</f>
        <v>0</v>
      </c>
      <c r="P163" s="414">
        <f>$O$163+$P$162</f>
        <v>0</v>
      </c>
      <c r="Q163" s="414">
        <f>$P$163+$Q$162</f>
        <v>0</v>
      </c>
      <c r="R163" s="414">
        <f>$Q$163+$R$162</f>
        <v>0</v>
      </c>
      <c r="S163" s="414">
        <f>$R$163+$S$162</f>
        <v>0</v>
      </c>
      <c r="T163" s="414">
        <f>$S$163+$T$162</f>
        <v>0</v>
      </c>
      <c r="U163" s="414">
        <f>$T$163+$U$162</f>
        <v>0</v>
      </c>
      <c r="V163" s="414">
        <f>$U$163+$V$162</f>
        <v>0</v>
      </c>
      <c r="W163" s="415"/>
      <c r="X163" s="420">
        <v>0</v>
      </c>
      <c r="Y163" s="420">
        <v>0</v>
      </c>
      <c r="Z163" s="420">
        <v>0</v>
      </c>
      <c r="AB163" s="77"/>
      <c r="AC163" s="77"/>
      <c r="AD163" s="77"/>
      <c r="AE163" s="77"/>
      <c r="AF163" s="77"/>
      <c r="AG163" s="77"/>
      <c r="AH163" s="77"/>
      <c r="AI163" s="77"/>
      <c r="AJ163" s="77"/>
      <c r="AK163" s="77"/>
      <c r="AL163" s="77"/>
      <c r="AM163" s="77"/>
      <c r="AN163" s="77"/>
      <c r="AO163" s="77"/>
    </row>
    <row r="164" spans="1:49" s="80" customFormat="1" ht="15.5">
      <c r="A164" s="396"/>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48" t="s">
        <v>315</v>
      </c>
      <c r="Y164" s="163"/>
      <c r="Z164" s="163"/>
      <c r="AA164" s="163"/>
      <c r="AB164" s="163"/>
      <c r="AC164" s="77"/>
      <c r="AD164" s="77"/>
      <c r="AE164" s="77"/>
      <c r="AF164" s="77"/>
      <c r="AG164" s="77"/>
      <c r="AH164" s="77"/>
      <c r="AI164" s="77"/>
      <c r="AJ164" s="77"/>
      <c r="AK164" s="77"/>
      <c r="AL164" s="77"/>
      <c r="AM164" s="77"/>
      <c r="AN164" s="77"/>
      <c r="AO164" s="77"/>
      <c r="AP164" s="77"/>
      <c r="AQ164" s="77"/>
      <c r="AR164" s="77"/>
      <c r="AS164" s="77"/>
    </row>
    <row r="165" spans="1:49" s="80" customFormat="1" ht="15.5">
      <c r="A165" s="396"/>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77"/>
      <c r="AD165" s="77"/>
      <c r="AE165" s="77"/>
      <c r="AF165" s="77"/>
      <c r="AG165" s="77"/>
      <c r="AH165" s="77"/>
      <c r="AI165" s="77"/>
      <c r="AJ165" s="77"/>
      <c r="AK165" s="77"/>
      <c r="AL165" s="77"/>
      <c r="AM165" s="77"/>
      <c r="AN165" s="77"/>
      <c r="AO165" s="77"/>
      <c r="AP165" s="77"/>
      <c r="AQ165" s="77"/>
      <c r="AR165" s="77"/>
      <c r="AS165" s="77"/>
    </row>
    <row r="166" spans="1:49" s="1" customFormat="1" ht="15.5">
      <c r="A166" s="394"/>
      <c r="B166" s="882" t="s">
        <v>405</v>
      </c>
      <c r="C166" s="883"/>
      <c r="D166" s="883"/>
      <c r="E166" s="883"/>
      <c r="F166" s="883"/>
      <c r="G166" s="883"/>
      <c r="H166" s="883"/>
      <c r="I166" s="883"/>
      <c r="J166" s="883"/>
      <c r="K166" s="883"/>
      <c r="L166" s="883"/>
      <c r="M166" s="883"/>
      <c r="N166" s="883"/>
      <c r="O166" s="883"/>
      <c r="P166" s="883"/>
      <c r="Q166" s="883"/>
      <c r="R166" s="883"/>
      <c r="S166" s="883"/>
      <c r="T166" s="883"/>
      <c r="U166" s="883"/>
      <c r="V166" s="883"/>
      <c r="W166" s="883"/>
      <c r="X166" s="883"/>
      <c r="Y166" s="883"/>
      <c r="Z166" s="883"/>
      <c r="AA166" s="883"/>
      <c r="AB166" s="883"/>
      <c r="AC166" s="77"/>
      <c r="AD166" s="77"/>
      <c r="AE166" s="77"/>
      <c r="AF166" s="77"/>
      <c r="AG166" s="77"/>
      <c r="AH166" s="77"/>
      <c r="AI166" s="77"/>
      <c r="AJ166" s="77"/>
      <c r="AK166" s="77"/>
      <c r="AL166" s="77"/>
      <c r="AM166" s="77"/>
      <c r="AN166" s="77"/>
      <c r="AO166" s="77"/>
      <c r="AP166" s="77"/>
      <c r="AQ166" s="77"/>
      <c r="AR166" s="77"/>
      <c r="AS166" s="77"/>
      <c r="AT166" s="70"/>
      <c r="AU166" s="70"/>
      <c r="AV166" s="70"/>
      <c r="AW166" s="70"/>
    </row>
    <row r="167" spans="1:49" ht="15.5">
      <c r="A167" s="141"/>
      <c r="B167" s="6"/>
      <c r="C167" s="6"/>
      <c r="D167" s="6"/>
      <c r="E167" s="6"/>
      <c r="F167" s="6"/>
      <c r="G167" s="6"/>
      <c r="H167" s="6"/>
      <c r="I167" s="6"/>
      <c r="J167" s="6"/>
      <c r="K167" s="6"/>
      <c r="L167" s="6"/>
      <c r="M167" s="6"/>
      <c r="N167" s="6"/>
      <c r="O167" s="6"/>
      <c r="P167" s="6"/>
      <c r="Q167" s="6"/>
      <c r="AT167" s="50"/>
      <c r="AU167" s="50"/>
      <c r="AV167" s="50"/>
      <c r="AW167" s="50"/>
    </row>
    <row r="168" spans="1:49" s="77" customFormat="1" ht="15" customHeight="1">
      <c r="A168" s="141"/>
      <c r="B168" s="903" t="s">
        <v>406</v>
      </c>
      <c r="C168" s="901"/>
      <c r="D168" s="901"/>
      <c r="E168" s="901"/>
      <c r="F168" s="901"/>
      <c r="G168" s="901"/>
      <c r="H168" s="901"/>
      <c r="I168" s="901"/>
      <c r="J168" s="901"/>
      <c r="K168" s="901"/>
      <c r="L168" s="901"/>
      <c r="M168" s="901"/>
      <c r="N168" s="901"/>
      <c r="O168" s="901"/>
      <c r="P168" s="901"/>
      <c r="Q168" s="901"/>
    </row>
    <row r="169" spans="1:49" s="77" customFormat="1" ht="15.5">
      <c r="A169" s="396"/>
      <c r="B169" s="901"/>
      <c r="C169" s="901"/>
      <c r="D169" s="901"/>
      <c r="E169" s="901"/>
      <c r="F169" s="901"/>
      <c r="G169" s="901"/>
      <c r="H169" s="901"/>
      <c r="I169" s="901"/>
      <c r="J169" s="901"/>
      <c r="K169" s="901"/>
      <c r="L169" s="901"/>
      <c r="M169" s="901"/>
      <c r="N169" s="901"/>
      <c r="O169" s="901"/>
      <c r="P169" s="901"/>
      <c r="Q169" s="901"/>
      <c r="R169" s="78"/>
      <c r="S169" s="78"/>
      <c r="T169" s="78"/>
      <c r="U169" s="78"/>
      <c r="V169" s="78"/>
      <c r="W169" s="78"/>
      <c r="X169" s="79"/>
      <c r="Y169" s="79"/>
    </row>
    <row r="170" spans="1:49" s="77" customFormat="1" ht="15.5">
      <c r="A170" s="396"/>
      <c r="B170" s="901"/>
      <c r="C170" s="901"/>
      <c r="D170" s="901"/>
      <c r="E170" s="901"/>
      <c r="F170" s="901"/>
      <c r="G170" s="901"/>
      <c r="H170" s="901"/>
      <c r="I170" s="901"/>
      <c r="J170" s="901"/>
      <c r="K170" s="901"/>
      <c r="L170" s="901"/>
      <c r="M170" s="901"/>
      <c r="N170" s="901"/>
      <c r="O170" s="901"/>
      <c r="P170" s="901"/>
      <c r="Q170" s="901"/>
      <c r="R170" s="78"/>
      <c r="S170" s="78"/>
      <c r="T170" s="78"/>
      <c r="U170" s="78"/>
      <c r="V170" s="78"/>
      <c r="W170" s="78"/>
      <c r="X170" s="79"/>
      <c r="Y170" s="79"/>
    </row>
    <row r="171" spans="1:49" s="77" customFormat="1" ht="15.5">
      <c r="A171" s="396"/>
      <c r="B171" s="825"/>
      <c r="C171" s="826"/>
      <c r="D171" s="826"/>
      <c r="E171" s="826"/>
      <c r="F171" s="826"/>
      <c r="G171" s="826"/>
      <c r="H171" s="826"/>
      <c r="I171" s="826"/>
      <c r="J171" s="826"/>
      <c r="K171" s="826"/>
      <c r="L171" s="826"/>
      <c r="M171" s="826"/>
      <c r="N171" s="826"/>
      <c r="O171" s="826"/>
      <c r="P171" s="826"/>
      <c r="Q171" s="827"/>
      <c r="R171" s="78"/>
      <c r="S171" s="78"/>
      <c r="T171" s="78"/>
      <c r="U171" s="78"/>
      <c r="V171" s="78"/>
      <c r="W171" s="78"/>
      <c r="X171" s="79"/>
      <c r="Y171" s="79"/>
    </row>
    <row r="172" spans="1:49" s="77" customFormat="1" ht="15.5">
      <c r="A172" s="396"/>
      <c r="B172" s="828"/>
      <c r="C172" s="829"/>
      <c r="D172" s="829"/>
      <c r="E172" s="829"/>
      <c r="F172" s="829"/>
      <c r="G172" s="829"/>
      <c r="H172" s="829"/>
      <c r="I172" s="829"/>
      <c r="J172" s="829"/>
      <c r="K172" s="829"/>
      <c r="L172" s="829"/>
      <c r="M172" s="829"/>
      <c r="N172" s="829"/>
      <c r="O172" s="829"/>
      <c r="P172" s="829"/>
      <c r="Q172" s="830"/>
      <c r="R172" s="78"/>
      <c r="S172" s="78"/>
      <c r="T172" s="78"/>
      <c r="U172" s="78"/>
      <c r="V172" s="78"/>
      <c r="W172" s="78"/>
      <c r="X172" s="79"/>
      <c r="Y172" s="79"/>
    </row>
    <row r="173" spans="1:49" s="77" customFormat="1" ht="15.5">
      <c r="A173" s="396"/>
      <c r="B173" s="828"/>
      <c r="C173" s="829"/>
      <c r="D173" s="829"/>
      <c r="E173" s="829"/>
      <c r="F173" s="829"/>
      <c r="G173" s="829"/>
      <c r="H173" s="829"/>
      <c r="I173" s="829"/>
      <c r="J173" s="829"/>
      <c r="K173" s="829"/>
      <c r="L173" s="829"/>
      <c r="M173" s="829"/>
      <c r="N173" s="829"/>
      <c r="O173" s="829"/>
      <c r="P173" s="829"/>
      <c r="Q173" s="830"/>
      <c r="R173" s="78"/>
      <c r="S173" s="78"/>
      <c r="T173" s="78"/>
      <c r="U173" s="78"/>
      <c r="V173" s="78"/>
      <c r="W173" s="78"/>
      <c r="X173" s="79"/>
      <c r="Y173" s="79"/>
    </row>
    <row r="174" spans="1:49" s="77" customFormat="1" ht="15.5">
      <c r="A174" s="396"/>
      <c r="B174" s="828"/>
      <c r="C174" s="829"/>
      <c r="D174" s="829"/>
      <c r="E174" s="829"/>
      <c r="F174" s="829"/>
      <c r="G174" s="829"/>
      <c r="H174" s="829"/>
      <c r="I174" s="829"/>
      <c r="J174" s="829"/>
      <c r="K174" s="829"/>
      <c r="L174" s="829"/>
      <c r="M174" s="829"/>
      <c r="N174" s="829"/>
      <c r="O174" s="829"/>
      <c r="P174" s="829"/>
      <c r="Q174" s="830"/>
      <c r="R174" s="79"/>
      <c r="S174" s="79"/>
      <c r="T174" s="79"/>
      <c r="U174" s="79"/>
      <c r="V174" s="79"/>
      <c r="W174" s="79"/>
      <c r="X174" s="79"/>
      <c r="Y174" s="79"/>
    </row>
    <row r="175" spans="1:49" s="77" customFormat="1" ht="15.5">
      <c r="A175" s="396"/>
      <c r="B175" s="828"/>
      <c r="C175" s="829"/>
      <c r="D175" s="829"/>
      <c r="E175" s="829"/>
      <c r="F175" s="829"/>
      <c r="G175" s="829"/>
      <c r="H175" s="829"/>
      <c r="I175" s="829"/>
      <c r="J175" s="829"/>
      <c r="K175" s="829"/>
      <c r="L175" s="829"/>
      <c r="M175" s="829"/>
      <c r="N175" s="829"/>
      <c r="O175" s="829"/>
      <c r="P175" s="829"/>
      <c r="Q175" s="830"/>
      <c r="R175" s="79"/>
      <c r="S175" s="79"/>
      <c r="T175" s="79"/>
      <c r="U175" s="79"/>
      <c r="V175" s="79"/>
      <c r="W175" s="79"/>
      <c r="X175" s="79"/>
      <c r="Y175" s="79"/>
    </row>
    <row r="176" spans="1:49" s="77" customFormat="1" ht="15.5">
      <c r="A176" s="396"/>
      <c r="B176" s="831"/>
      <c r="C176" s="832"/>
      <c r="D176" s="832"/>
      <c r="E176" s="832"/>
      <c r="F176" s="832"/>
      <c r="G176" s="832"/>
      <c r="H176" s="832"/>
      <c r="I176" s="832"/>
      <c r="J176" s="832"/>
      <c r="K176" s="832"/>
      <c r="L176" s="832"/>
      <c r="M176" s="832"/>
      <c r="N176" s="832"/>
      <c r="O176" s="832"/>
      <c r="P176" s="832"/>
      <c r="Q176" s="833"/>
      <c r="R176" s="79"/>
      <c r="S176" s="79"/>
      <c r="T176" s="79"/>
      <c r="U176" s="79"/>
      <c r="V176" s="79"/>
      <c r="W176" s="79"/>
      <c r="X176" s="79"/>
      <c r="Y176" s="79"/>
    </row>
    <row r="177" spans="1:49" s="77" customFormat="1" ht="15.5">
      <c r="A177" s="396"/>
      <c r="B177" s="163"/>
      <c r="C177" s="163"/>
      <c r="D177" s="163"/>
      <c r="E177" s="163"/>
      <c r="F177" s="163"/>
      <c r="G177" s="163"/>
      <c r="H177" s="163"/>
      <c r="I177" s="163"/>
      <c r="J177" s="163"/>
      <c r="K177" s="163"/>
      <c r="L177" s="163"/>
      <c r="M177" s="163"/>
      <c r="N177" s="163"/>
      <c r="O177" s="163"/>
      <c r="P177" s="163"/>
      <c r="Q177" s="163"/>
      <c r="R177" s="79"/>
      <c r="S177" s="79"/>
      <c r="T177" s="79"/>
      <c r="U177" s="79"/>
      <c r="V177" s="79"/>
      <c r="W177" s="79"/>
      <c r="X177" s="79"/>
      <c r="Y177" s="79"/>
    </row>
    <row r="178" spans="1:49" s="77" customFormat="1" ht="14.15" customHeight="1">
      <c r="A178" s="22"/>
      <c r="B178" s="901" t="s">
        <v>407</v>
      </c>
      <c r="C178" s="901"/>
      <c r="D178" s="901"/>
      <c r="E178" s="901"/>
      <c r="F178" s="901"/>
      <c r="G178" s="901"/>
      <c r="H178" s="901"/>
      <c r="I178" s="901"/>
      <c r="J178" s="901"/>
      <c r="K178" s="901"/>
      <c r="L178" s="901"/>
      <c r="M178" s="901"/>
      <c r="N178" s="901"/>
      <c r="O178" s="901"/>
      <c r="P178" s="901"/>
      <c r="Q178" s="901"/>
      <c r="R178" s="22"/>
      <c r="S178" s="22"/>
      <c r="T178" s="22"/>
      <c r="U178" s="22"/>
      <c r="V178" s="22"/>
      <c r="W178" s="22"/>
      <c r="X178" s="22"/>
      <c r="Y178" s="22"/>
    </row>
    <row r="179" spans="1:49" s="77" customFormat="1" ht="14.15" customHeight="1">
      <c r="A179" s="22"/>
      <c r="B179" s="901"/>
      <c r="C179" s="901"/>
      <c r="D179" s="901"/>
      <c r="E179" s="901"/>
      <c r="F179" s="901"/>
      <c r="G179" s="901"/>
      <c r="H179" s="901"/>
      <c r="I179" s="901"/>
      <c r="J179" s="901"/>
      <c r="K179" s="901"/>
      <c r="L179" s="901"/>
      <c r="M179" s="901"/>
      <c r="N179" s="901"/>
      <c r="O179" s="901"/>
      <c r="P179" s="901"/>
      <c r="Q179" s="901"/>
      <c r="R179" s="22"/>
      <c r="S179" s="22"/>
      <c r="T179" s="22"/>
      <c r="U179" s="22"/>
      <c r="V179" s="22"/>
      <c r="W179" s="22"/>
      <c r="X179" s="22"/>
      <c r="Y179" s="22"/>
    </row>
    <row r="180" spans="1:49" s="77" customFormat="1" ht="14.15" customHeight="1">
      <c r="A180" s="22"/>
      <c r="B180" s="901"/>
      <c r="C180" s="901"/>
      <c r="D180" s="901"/>
      <c r="E180" s="901"/>
      <c r="F180" s="901"/>
      <c r="G180" s="901"/>
      <c r="H180" s="901"/>
      <c r="I180" s="901"/>
      <c r="J180" s="901"/>
      <c r="K180" s="901"/>
      <c r="L180" s="901"/>
      <c r="M180" s="901"/>
      <c r="N180" s="901"/>
      <c r="O180" s="901"/>
      <c r="P180" s="901"/>
      <c r="Q180" s="901"/>
      <c r="R180" s="22"/>
      <c r="S180" s="22"/>
      <c r="T180" s="22"/>
      <c r="U180" s="22"/>
      <c r="V180" s="22"/>
      <c r="W180" s="22"/>
      <c r="X180" s="22"/>
      <c r="Y180" s="22"/>
    </row>
    <row r="181" spans="1:49" s="77" customFormat="1" ht="14.15" customHeight="1">
      <c r="A181" s="22"/>
      <c r="B181" s="901"/>
      <c r="C181" s="901"/>
      <c r="D181" s="901"/>
      <c r="E181" s="901"/>
      <c r="F181" s="901"/>
      <c r="G181" s="901"/>
      <c r="H181" s="901"/>
      <c r="I181" s="901"/>
      <c r="J181" s="901"/>
      <c r="K181" s="901"/>
      <c r="L181" s="901"/>
      <c r="M181" s="901"/>
      <c r="N181" s="901"/>
      <c r="O181" s="901"/>
      <c r="P181" s="901"/>
      <c r="Q181" s="901"/>
      <c r="R181" s="22"/>
      <c r="S181" s="22"/>
      <c r="T181" s="22"/>
      <c r="U181" s="22"/>
      <c r="V181" s="22"/>
      <c r="W181" s="22"/>
      <c r="X181" s="22"/>
      <c r="Y181" s="22"/>
    </row>
    <row r="182" spans="1:49" s="77" customFormat="1" ht="14.15" customHeight="1">
      <c r="A182" s="22"/>
      <c r="B182" s="901"/>
      <c r="C182" s="901"/>
      <c r="D182" s="901"/>
      <c r="E182" s="901"/>
      <c r="F182" s="901"/>
      <c r="G182" s="901"/>
      <c r="H182" s="901"/>
      <c r="I182" s="901"/>
      <c r="J182" s="901"/>
      <c r="K182" s="901"/>
      <c r="L182" s="901"/>
      <c r="M182" s="901"/>
      <c r="N182" s="901"/>
      <c r="O182" s="901"/>
      <c r="P182" s="901"/>
      <c r="Q182" s="901"/>
      <c r="R182" s="22"/>
      <c r="S182" s="22"/>
      <c r="T182" s="22"/>
      <c r="U182" s="22"/>
      <c r="V182" s="22"/>
      <c r="W182" s="22"/>
      <c r="X182" s="22"/>
      <c r="Y182" s="22"/>
    </row>
    <row r="183" spans="1:49" s="77" customFormat="1" ht="14.15" customHeight="1">
      <c r="A183" s="22"/>
      <c r="B183" s="901"/>
      <c r="C183" s="901"/>
      <c r="D183" s="901"/>
      <c r="E183" s="901"/>
      <c r="F183" s="901"/>
      <c r="G183" s="901"/>
      <c r="H183" s="901"/>
      <c r="I183" s="901"/>
      <c r="J183" s="901"/>
      <c r="K183" s="901"/>
      <c r="L183" s="901"/>
      <c r="M183" s="901"/>
      <c r="N183" s="901"/>
      <c r="O183" s="901"/>
      <c r="P183" s="901"/>
      <c r="Q183" s="901"/>
      <c r="R183" s="22"/>
      <c r="S183" s="22"/>
      <c r="T183" s="22"/>
      <c r="U183" s="22"/>
      <c r="V183" s="22"/>
      <c r="W183" s="22"/>
      <c r="X183" s="22"/>
      <c r="Y183" s="22"/>
    </row>
    <row r="184" spans="1:49" s="77" customFormat="1" ht="14.15" customHeight="1">
      <c r="A184" s="22"/>
      <c r="B184" s="901"/>
      <c r="C184" s="901"/>
      <c r="D184" s="901"/>
      <c r="E184" s="901"/>
      <c r="F184" s="901"/>
      <c r="G184" s="901"/>
      <c r="H184" s="901"/>
      <c r="I184" s="901"/>
      <c r="J184" s="901"/>
      <c r="K184" s="901"/>
      <c r="L184" s="901"/>
      <c r="M184" s="901"/>
      <c r="N184" s="901"/>
      <c r="O184" s="901"/>
      <c r="P184" s="901"/>
      <c r="Q184" s="901"/>
      <c r="R184" s="22"/>
      <c r="S184" s="22"/>
      <c r="T184" s="22"/>
      <c r="U184" s="22"/>
      <c r="V184" s="22"/>
      <c r="W184" s="22"/>
      <c r="X184" s="22"/>
      <c r="Y184" s="22"/>
    </row>
    <row r="185" spans="1:49" s="77" customFormat="1" ht="14.15" customHeight="1">
      <c r="A185" s="22"/>
      <c r="B185" s="901"/>
      <c r="C185" s="901"/>
      <c r="D185" s="901"/>
      <c r="E185" s="901"/>
      <c r="F185" s="901"/>
      <c r="G185" s="901"/>
      <c r="H185" s="901"/>
      <c r="I185" s="901"/>
      <c r="J185" s="901"/>
      <c r="K185" s="901"/>
      <c r="L185" s="901"/>
      <c r="M185" s="901"/>
      <c r="N185" s="901"/>
      <c r="O185" s="901"/>
      <c r="P185" s="901"/>
      <c r="Q185" s="901"/>
      <c r="R185" s="22"/>
      <c r="S185" s="22"/>
      <c r="T185" s="22"/>
      <c r="U185" s="22"/>
      <c r="V185" s="22"/>
      <c r="W185" s="22"/>
      <c r="X185" s="22"/>
      <c r="Y185" s="22"/>
    </row>
    <row r="186" spans="1:49" s="77" customFormat="1" ht="14.15" customHeight="1">
      <c r="A186" s="22"/>
      <c r="B186" s="901"/>
      <c r="C186" s="901"/>
      <c r="D186" s="901"/>
      <c r="E186" s="901"/>
      <c r="F186" s="901"/>
      <c r="G186" s="901"/>
      <c r="H186" s="901"/>
      <c r="I186" s="901"/>
      <c r="J186" s="901"/>
      <c r="K186" s="901"/>
      <c r="L186" s="901"/>
      <c r="M186" s="901"/>
      <c r="N186" s="901"/>
      <c r="O186" s="901"/>
      <c r="P186" s="901"/>
      <c r="Q186" s="901"/>
      <c r="R186" s="22"/>
      <c r="S186" s="22"/>
      <c r="T186" s="22"/>
      <c r="U186" s="22"/>
      <c r="V186" s="22"/>
      <c r="W186" s="22"/>
      <c r="X186" s="22"/>
      <c r="Y186" s="22"/>
    </row>
    <row r="187" spans="1:49" s="77" customFormat="1" ht="14.15" customHeight="1">
      <c r="A187" s="22"/>
      <c r="B187" s="901"/>
      <c r="C187" s="901"/>
      <c r="D187" s="901"/>
      <c r="E187" s="901"/>
      <c r="F187" s="901"/>
      <c r="G187" s="901"/>
      <c r="H187" s="901"/>
      <c r="I187" s="901"/>
      <c r="J187" s="901"/>
      <c r="K187" s="901"/>
      <c r="L187" s="901"/>
      <c r="M187" s="901"/>
      <c r="N187" s="901"/>
      <c r="O187" s="901"/>
      <c r="P187" s="901"/>
      <c r="Q187" s="901"/>
      <c r="R187" s="22"/>
      <c r="S187" s="22"/>
      <c r="T187" s="22"/>
      <c r="U187" s="22"/>
      <c r="V187" s="22"/>
      <c r="W187" s="22"/>
      <c r="X187" s="22"/>
      <c r="Y187" s="22"/>
    </row>
    <row r="188" spans="1:49" s="77" customFormat="1" ht="14.15" customHeight="1">
      <c r="A188" s="22"/>
      <c r="B188" s="901"/>
      <c r="C188" s="901"/>
      <c r="D188" s="901"/>
      <c r="E188" s="901"/>
      <c r="F188" s="901"/>
      <c r="G188" s="901"/>
      <c r="H188" s="901"/>
      <c r="I188" s="901"/>
      <c r="J188" s="901"/>
      <c r="K188" s="901"/>
      <c r="L188" s="901"/>
      <c r="M188" s="901"/>
      <c r="N188" s="901"/>
      <c r="O188" s="901"/>
      <c r="P188" s="901"/>
      <c r="Q188" s="901"/>
      <c r="R188" s="22"/>
      <c r="S188" s="22"/>
      <c r="T188" s="22"/>
      <c r="U188" s="22"/>
      <c r="V188" s="22"/>
      <c r="W188" s="22"/>
      <c r="X188" s="22"/>
      <c r="Y188" s="22"/>
    </row>
    <row r="189" spans="1:49" s="77" customFormat="1" ht="14.15" customHeight="1">
      <c r="A189" s="22"/>
      <c r="B189" s="392"/>
      <c r="C189" s="392"/>
      <c r="D189" s="392"/>
      <c r="E189" s="392"/>
      <c r="F189" s="392"/>
      <c r="G189" s="392"/>
      <c r="H189" s="392"/>
      <c r="I189" s="392"/>
      <c r="J189" s="392"/>
      <c r="K189" s="392"/>
      <c r="L189" s="392"/>
      <c r="M189" s="392"/>
      <c r="N189" s="392"/>
      <c r="O189" s="392"/>
      <c r="P189" s="392"/>
      <c r="Q189" s="392"/>
      <c r="R189" s="22"/>
      <c r="S189" s="22"/>
      <c r="T189" s="22"/>
      <c r="U189" s="22"/>
      <c r="V189" s="22"/>
      <c r="W189" s="22"/>
      <c r="X189" s="22"/>
      <c r="Y189" s="22"/>
    </row>
    <row r="190" spans="1:49" s="1" customFormat="1">
      <c r="A190" s="394"/>
      <c r="B190" s="902" t="s">
        <v>408</v>
      </c>
      <c r="C190" s="902"/>
      <c r="D190" s="902"/>
      <c r="E190" s="902"/>
      <c r="F190" s="902"/>
      <c r="G190" s="902"/>
      <c r="H190" s="902"/>
      <c r="I190" s="902"/>
      <c r="J190" s="902"/>
      <c r="K190" s="902"/>
      <c r="L190" s="902"/>
      <c r="M190" s="902"/>
      <c r="N190" s="902"/>
      <c r="O190" s="902"/>
      <c r="P190" s="902"/>
      <c r="Q190" s="902"/>
      <c r="R190" s="902"/>
      <c r="S190" s="902"/>
      <c r="T190" s="902"/>
      <c r="U190" s="902"/>
      <c r="V190" s="902"/>
      <c r="W190" s="902"/>
      <c r="X190" s="902"/>
      <c r="Y190" s="902"/>
      <c r="Z190" s="902"/>
      <c r="AA190" s="80"/>
      <c r="AB190" s="80"/>
      <c r="AC190" s="77"/>
      <c r="AD190" s="77"/>
      <c r="AE190" s="77"/>
      <c r="AF190" s="77"/>
      <c r="AG190" s="77"/>
      <c r="AH190" s="77"/>
      <c r="AI190" s="77"/>
      <c r="AJ190" s="77"/>
      <c r="AK190" s="77"/>
      <c r="AL190" s="77"/>
      <c r="AM190" s="77"/>
      <c r="AN190" s="77"/>
      <c r="AO190" s="77"/>
      <c r="AP190" s="77"/>
      <c r="AQ190" s="70"/>
      <c r="AR190" s="70"/>
      <c r="AS190" s="70"/>
      <c r="AT190" s="70"/>
      <c r="AU190" s="70"/>
      <c r="AV190" s="70"/>
      <c r="AW190" s="70"/>
    </row>
    <row r="191" spans="1:49" s="1" customFormat="1">
      <c r="A191" s="394"/>
      <c r="B191" s="294"/>
      <c r="C191" s="253"/>
      <c r="D191" s="253"/>
      <c r="E191" s="253"/>
      <c r="F191" s="253"/>
      <c r="G191" s="253"/>
      <c r="H191" s="253"/>
      <c r="I191" s="253"/>
      <c r="J191" s="253"/>
      <c r="K191" s="253"/>
      <c r="L191" s="253"/>
      <c r="M191" s="253"/>
      <c r="N191" s="253"/>
      <c r="O191" s="253"/>
      <c r="P191" s="253"/>
      <c r="Q191" s="253"/>
      <c r="R191" s="253"/>
      <c r="S191" s="253"/>
      <c r="T191" s="253"/>
      <c r="U191" s="253"/>
      <c r="V191" s="253"/>
      <c r="W191" s="253"/>
      <c r="X191" s="253"/>
      <c r="Y191" s="253"/>
      <c r="Z191" s="253"/>
      <c r="AA191" s="80"/>
      <c r="AB191" s="80"/>
      <c r="AC191" s="77"/>
      <c r="AD191" s="77"/>
      <c r="AE191" s="77"/>
      <c r="AF191" s="77"/>
      <c r="AG191" s="77"/>
      <c r="AH191" s="77"/>
      <c r="AI191" s="77"/>
      <c r="AJ191" s="77"/>
      <c r="AK191" s="77"/>
      <c r="AL191" s="77"/>
      <c r="AM191" s="77"/>
      <c r="AN191" s="77"/>
      <c r="AO191" s="77"/>
      <c r="AP191" s="77"/>
      <c r="AQ191" s="70"/>
      <c r="AR191" s="70"/>
      <c r="AS191" s="70"/>
      <c r="AT191" s="70"/>
      <c r="AU191" s="70"/>
      <c r="AV191" s="70"/>
      <c r="AW191" s="70"/>
    </row>
    <row r="192" spans="1:49" s="1" customFormat="1">
      <c r="A192" s="394"/>
      <c r="B192" s="336" t="s">
        <v>409</v>
      </c>
      <c r="C192" s="253"/>
      <c r="D192" s="253"/>
      <c r="E192" s="253"/>
      <c r="F192" s="253"/>
      <c r="G192" s="253"/>
      <c r="H192" s="253"/>
      <c r="I192" s="253"/>
      <c r="J192" s="253"/>
      <c r="K192" s="253"/>
      <c r="L192" s="253"/>
      <c r="M192" s="253"/>
      <c r="N192" s="253"/>
      <c r="O192" s="253"/>
      <c r="P192" s="253"/>
      <c r="Q192" s="253"/>
      <c r="R192" s="253"/>
      <c r="S192" s="253"/>
      <c r="T192" s="253"/>
      <c r="U192" s="253"/>
      <c r="V192" s="253"/>
      <c r="W192" s="253"/>
      <c r="X192" s="253"/>
      <c r="Y192" s="253"/>
      <c r="Z192" s="253"/>
      <c r="AA192" s="80"/>
      <c r="AB192" s="80"/>
      <c r="AC192" s="77"/>
      <c r="AD192" s="77"/>
      <c r="AE192" s="77"/>
      <c r="AF192" s="77"/>
      <c r="AG192" s="77"/>
      <c r="AH192" s="77"/>
      <c r="AI192" s="77"/>
      <c r="AJ192" s="77"/>
      <c r="AK192" s="77"/>
      <c r="AL192" s="77"/>
      <c r="AM192" s="77"/>
      <c r="AN192" s="77"/>
      <c r="AO192" s="77"/>
      <c r="AP192" s="77"/>
      <c r="AQ192" s="70"/>
      <c r="AR192" s="70"/>
      <c r="AS192" s="70"/>
      <c r="AT192" s="70"/>
      <c r="AU192" s="70"/>
      <c r="AV192" s="70"/>
      <c r="AW192" s="70"/>
    </row>
    <row r="193" spans="1:49" s="1" customFormat="1" ht="14.25" customHeight="1">
      <c r="A193" s="22"/>
      <c r="B193" s="11"/>
      <c r="C193" s="11"/>
      <c r="D193" s="11"/>
      <c r="E193" s="11"/>
      <c r="F193" s="11"/>
      <c r="G193" s="11"/>
      <c r="H193" s="11"/>
      <c r="I193" s="11"/>
      <c r="J193" s="11"/>
      <c r="K193" s="81">
        <f>Calc!$J$6</f>
        <v>2021</v>
      </c>
      <c r="L193" s="81">
        <f>Calc!$J$7</f>
        <v>2022</v>
      </c>
      <c r="M193" s="81">
        <f>Calc!$J$8</f>
        <v>2023</v>
      </c>
      <c r="N193" s="81">
        <f>Calc!$J$9</f>
        <v>2024</v>
      </c>
      <c r="O193" s="81">
        <f>Calc!$J$10</f>
        <v>2025</v>
      </c>
      <c r="P193" s="81" t="str">
        <f>Calc!$J$11</f>
        <v/>
      </c>
      <c r="Q193" s="81" t="str">
        <f>Calc!$J$12</f>
        <v/>
      </c>
      <c r="R193" s="81" t="str">
        <f>Calc!$J$13</f>
        <v/>
      </c>
      <c r="S193" s="81" t="str">
        <f>Calc!$J$14</f>
        <v/>
      </c>
      <c r="T193" s="81" t="str">
        <f>Calc!$J$15</f>
        <v/>
      </c>
      <c r="U193" s="81" t="str">
        <f>Calc!$J$16</f>
        <v/>
      </c>
      <c r="V193" s="81" t="str">
        <f>Calc!$J$17</f>
        <v/>
      </c>
      <c r="W193" s="11"/>
      <c r="X193" s="835" t="s">
        <v>282</v>
      </c>
      <c r="Y193" s="836"/>
      <c r="Z193" s="837"/>
      <c r="AA193" s="70"/>
      <c r="AB193" s="80"/>
      <c r="AC193" s="77"/>
      <c r="AD193" s="77"/>
      <c r="AE193" s="77"/>
      <c r="AF193" s="77"/>
      <c r="AG193" s="77"/>
      <c r="AH193" s="77"/>
      <c r="AI193" s="77"/>
      <c r="AJ193" s="77"/>
      <c r="AK193" s="77"/>
      <c r="AL193" s="77"/>
      <c r="AM193" s="77"/>
      <c r="AN193" s="77"/>
      <c r="AO193" s="77"/>
      <c r="AP193" s="77"/>
      <c r="AQ193" s="70"/>
      <c r="AR193" s="70"/>
      <c r="AS193" s="70"/>
      <c r="AT193" s="70"/>
      <c r="AU193" s="70"/>
      <c r="AV193" s="70"/>
      <c r="AW193" s="70"/>
    </row>
    <row r="194" spans="1:49" s="80" customFormat="1" ht="25.5" customHeight="1">
      <c r="A194" s="396"/>
      <c r="B194" s="821" t="s">
        <v>283</v>
      </c>
      <c r="C194" s="821"/>
      <c r="D194" s="821"/>
      <c r="E194" s="82" t="s">
        <v>284</v>
      </c>
      <c r="F194" s="821" t="s">
        <v>285</v>
      </c>
      <c r="G194" s="821"/>
      <c r="H194" s="821"/>
      <c r="I194" s="83" t="s">
        <v>73</v>
      </c>
      <c r="J194" s="11"/>
      <c r="K194" s="71" t="s">
        <v>232</v>
      </c>
      <c r="L194" s="71" t="s">
        <v>233</v>
      </c>
      <c r="M194" s="71" t="s">
        <v>234</v>
      </c>
      <c r="N194" s="71" t="s">
        <v>235</v>
      </c>
      <c r="O194" s="71" t="s">
        <v>236</v>
      </c>
      <c r="P194" s="71" t="s">
        <v>237</v>
      </c>
      <c r="Q194" s="71" t="s">
        <v>238</v>
      </c>
      <c r="R194" s="71" t="s">
        <v>239</v>
      </c>
      <c r="S194" s="71" t="s">
        <v>240</v>
      </c>
      <c r="T194" s="71" t="s">
        <v>241</v>
      </c>
      <c r="U194" s="71" t="s">
        <v>242</v>
      </c>
      <c r="V194" s="71" t="s">
        <v>243</v>
      </c>
      <c r="W194" s="11"/>
      <c r="X194" s="14">
        <v>2030</v>
      </c>
      <c r="Y194" s="14">
        <v>2040</v>
      </c>
      <c r="Z194" s="14">
        <v>2050</v>
      </c>
      <c r="AB194" s="77"/>
      <c r="AC194" s="77"/>
      <c r="AD194" s="77"/>
      <c r="AE194" s="77"/>
      <c r="AF194" s="77"/>
      <c r="AG194" s="77"/>
      <c r="AH194" s="77"/>
      <c r="AI194" s="77"/>
      <c r="AJ194" s="77"/>
      <c r="AK194" s="77"/>
      <c r="AL194" s="77"/>
      <c r="AM194" s="77"/>
      <c r="AN194" s="77"/>
      <c r="AO194" s="77"/>
    </row>
    <row r="195" spans="1:49" s="77" customFormat="1" ht="15.5">
      <c r="A195" s="396"/>
      <c r="B195" s="814"/>
      <c r="C195" s="814"/>
      <c r="D195" s="814"/>
      <c r="E195" s="84" t="s">
        <v>287</v>
      </c>
      <c r="F195" s="815"/>
      <c r="G195" s="815"/>
      <c r="H195" s="815"/>
      <c r="I195" s="85"/>
      <c r="J195" s="79"/>
      <c r="K195" s="410">
        <v>0</v>
      </c>
      <c r="L195" s="410">
        <v>0</v>
      </c>
      <c r="M195" s="410">
        <v>0</v>
      </c>
      <c r="N195" s="410">
        <v>0</v>
      </c>
      <c r="O195" s="410">
        <v>0</v>
      </c>
      <c r="P195" s="410">
        <v>0</v>
      </c>
      <c r="Q195" s="410">
        <v>0</v>
      </c>
      <c r="R195" s="410">
        <v>0</v>
      </c>
      <c r="S195" s="410">
        <v>0</v>
      </c>
      <c r="T195" s="410">
        <v>0</v>
      </c>
      <c r="U195" s="410">
        <v>0</v>
      </c>
      <c r="V195" s="410">
        <v>0</v>
      </c>
      <c r="W195" s="411"/>
      <c r="X195" s="410">
        <v>0</v>
      </c>
      <c r="Y195" s="410">
        <v>0</v>
      </c>
      <c r="Z195" s="410">
        <v>0</v>
      </c>
    </row>
    <row r="196" spans="1:49" s="77" customFormat="1" ht="15.5">
      <c r="A196" s="396"/>
      <c r="B196" s="814"/>
      <c r="C196" s="814"/>
      <c r="D196" s="814"/>
      <c r="E196" s="84" t="s">
        <v>289</v>
      </c>
      <c r="F196" s="815"/>
      <c r="G196" s="815"/>
      <c r="H196" s="815"/>
      <c r="I196" s="85"/>
      <c r="J196" s="79"/>
      <c r="K196" s="410">
        <v>0</v>
      </c>
      <c r="L196" s="410">
        <v>0</v>
      </c>
      <c r="M196" s="410">
        <v>0</v>
      </c>
      <c r="N196" s="410">
        <v>0</v>
      </c>
      <c r="O196" s="410">
        <v>0</v>
      </c>
      <c r="P196" s="410">
        <v>0</v>
      </c>
      <c r="Q196" s="410">
        <v>0</v>
      </c>
      <c r="R196" s="410">
        <v>0</v>
      </c>
      <c r="S196" s="410">
        <v>0</v>
      </c>
      <c r="T196" s="410">
        <v>0</v>
      </c>
      <c r="U196" s="410">
        <v>0</v>
      </c>
      <c r="V196" s="410">
        <v>0</v>
      </c>
      <c r="W196" s="411"/>
      <c r="X196" s="410">
        <v>0</v>
      </c>
      <c r="Y196" s="410">
        <v>0</v>
      </c>
      <c r="Z196" s="410">
        <v>0</v>
      </c>
    </row>
    <row r="197" spans="1:49" s="77" customFormat="1" ht="15.5">
      <c r="A197" s="396"/>
      <c r="B197" s="814"/>
      <c r="C197" s="814"/>
      <c r="D197" s="814"/>
      <c r="E197" s="84" t="s">
        <v>293</v>
      </c>
      <c r="F197" s="815"/>
      <c r="G197" s="815"/>
      <c r="H197" s="815"/>
      <c r="I197" s="85"/>
      <c r="J197" s="79"/>
      <c r="K197" s="410">
        <v>0</v>
      </c>
      <c r="L197" s="410">
        <v>0</v>
      </c>
      <c r="M197" s="410">
        <v>0</v>
      </c>
      <c r="N197" s="410">
        <v>0</v>
      </c>
      <c r="O197" s="410">
        <v>0</v>
      </c>
      <c r="P197" s="410">
        <v>0</v>
      </c>
      <c r="Q197" s="410">
        <v>0</v>
      </c>
      <c r="R197" s="410">
        <v>0</v>
      </c>
      <c r="S197" s="410">
        <v>0</v>
      </c>
      <c r="T197" s="410">
        <v>0</v>
      </c>
      <c r="U197" s="410">
        <v>0</v>
      </c>
      <c r="V197" s="410">
        <v>0</v>
      </c>
      <c r="W197" s="411"/>
      <c r="X197" s="410">
        <v>0</v>
      </c>
      <c r="Y197" s="410">
        <v>0</v>
      </c>
      <c r="Z197" s="410">
        <v>0</v>
      </c>
    </row>
    <row r="198" spans="1:49" s="77" customFormat="1" ht="15.5">
      <c r="A198" s="396"/>
      <c r="B198" s="814"/>
      <c r="C198" s="814"/>
      <c r="D198" s="814"/>
      <c r="E198" s="84" t="s">
        <v>296</v>
      </c>
      <c r="F198" s="815"/>
      <c r="G198" s="815"/>
      <c r="H198" s="815"/>
      <c r="I198" s="85"/>
      <c r="J198" s="79"/>
      <c r="K198" s="410">
        <v>0</v>
      </c>
      <c r="L198" s="410">
        <v>0</v>
      </c>
      <c r="M198" s="410">
        <v>0</v>
      </c>
      <c r="N198" s="410">
        <v>0</v>
      </c>
      <c r="O198" s="410">
        <v>0</v>
      </c>
      <c r="P198" s="410">
        <v>0</v>
      </c>
      <c r="Q198" s="410">
        <v>0</v>
      </c>
      <c r="R198" s="410">
        <v>0</v>
      </c>
      <c r="S198" s="410">
        <v>0</v>
      </c>
      <c r="T198" s="410">
        <v>0</v>
      </c>
      <c r="U198" s="410">
        <v>0</v>
      </c>
      <c r="V198" s="410">
        <v>0</v>
      </c>
      <c r="W198" s="411"/>
      <c r="X198" s="410">
        <v>0</v>
      </c>
      <c r="Y198" s="410">
        <v>0</v>
      </c>
      <c r="Z198" s="410">
        <v>0</v>
      </c>
    </row>
    <row r="199" spans="1:49" s="77" customFormat="1" ht="15.5">
      <c r="A199" s="396"/>
      <c r="B199" s="814"/>
      <c r="C199" s="814"/>
      <c r="D199" s="814"/>
      <c r="E199" s="84" t="s">
        <v>299</v>
      </c>
      <c r="F199" s="815"/>
      <c r="G199" s="815"/>
      <c r="H199" s="815"/>
      <c r="I199" s="85"/>
      <c r="J199" s="79"/>
      <c r="K199" s="410">
        <v>0</v>
      </c>
      <c r="L199" s="410">
        <v>0</v>
      </c>
      <c r="M199" s="410">
        <v>0</v>
      </c>
      <c r="N199" s="410">
        <v>0</v>
      </c>
      <c r="O199" s="410">
        <v>0</v>
      </c>
      <c r="P199" s="410">
        <v>0</v>
      </c>
      <c r="Q199" s="410">
        <v>0</v>
      </c>
      <c r="R199" s="410">
        <v>0</v>
      </c>
      <c r="S199" s="410">
        <v>0</v>
      </c>
      <c r="T199" s="410">
        <v>0</v>
      </c>
      <c r="U199" s="410">
        <v>0</v>
      </c>
      <c r="V199" s="410">
        <v>0</v>
      </c>
      <c r="W199" s="411"/>
      <c r="X199" s="410">
        <v>0</v>
      </c>
      <c r="Y199" s="410">
        <v>0</v>
      </c>
      <c r="Z199" s="410">
        <v>0</v>
      </c>
    </row>
    <row r="200" spans="1:49" s="77" customFormat="1" ht="15.5">
      <c r="A200" s="396"/>
      <c r="B200" s="814"/>
      <c r="C200" s="814"/>
      <c r="D200" s="814"/>
      <c r="E200" s="84" t="s">
        <v>305</v>
      </c>
      <c r="F200" s="815"/>
      <c r="G200" s="815"/>
      <c r="H200" s="815"/>
      <c r="I200" s="85"/>
      <c r="J200" s="79"/>
      <c r="K200" s="410">
        <v>0</v>
      </c>
      <c r="L200" s="410">
        <v>0</v>
      </c>
      <c r="M200" s="410">
        <v>0</v>
      </c>
      <c r="N200" s="410">
        <v>0</v>
      </c>
      <c r="O200" s="410">
        <v>0</v>
      </c>
      <c r="P200" s="410">
        <v>0</v>
      </c>
      <c r="Q200" s="410">
        <v>0</v>
      </c>
      <c r="R200" s="410">
        <v>0</v>
      </c>
      <c r="S200" s="410">
        <v>0</v>
      </c>
      <c r="T200" s="410">
        <v>0</v>
      </c>
      <c r="U200" s="410">
        <v>0</v>
      </c>
      <c r="V200" s="410">
        <v>0</v>
      </c>
      <c r="W200" s="411"/>
      <c r="X200" s="410">
        <v>0</v>
      </c>
      <c r="Y200" s="410">
        <v>0</v>
      </c>
      <c r="Z200" s="410">
        <v>0</v>
      </c>
    </row>
    <row r="201" spans="1:49" s="77" customFormat="1" ht="15.5">
      <c r="A201" s="396"/>
      <c r="B201" s="814"/>
      <c r="C201" s="814"/>
      <c r="D201" s="814"/>
      <c r="E201" s="84" t="s">
        <v>308</v>
      </c>
      <c r="F201" s="815"/>
      <c r="G201" s="815"/>
      <c r="H201" s="815"/>
      <c r="I201" s="85"/>
      <c r="J201" s="79"/>
      <c r="K201" s="410">
        <v>0</v>
      </c>
      <c r="L201" s="410">
        <v>0</v>
      </c>
      <c r="M201" s="410">
        <v>0</v>
      </c>
      <c r="N201" s="410">
        <v>0</v>
      </c>
      <c r="O201" s="410">
        <v>0</v>
      </c>
      <c r="P201" s="410">
        <v>0</v>
      </c>
      <c r="Q201" s="410">
        <v>0</v>
      </c>
      <c r="R201" s="410">
        <v>0</v>
      </c>
      <c r="S201" s="410">
        <v>0</v>
      </c>
      <c r="T201" s="410">
        <v>0</v>
      </c>
      <c r="U201" s="410">
        <v>0</v>
      </c>
      <c r="V201" s="410">
        <v>0</v>
      </c>
      <c r="W201" s="411"/>
      <c r="X201" s="410">
        <v>0</v>
      </c>
      <c r="Y201" s="410">
        <v>0</v>
      </c>
      <c r="Z201" s="410">
        <v>0</v>
      </c>
    </row>
    <row r="202" spans="1:49" s="77" customFormat="1" ht="15.5">
      <c r="A202" s="396"/>
      <c r="B202" s="814"/>
      <c r="C202" s="814"/>
      <c r="D202" s="814"/>
      <c r="E202" s="84" t="s">
        <v>330</v>
      </c>
      <c r="F202" s="815"/>
      <c r="G202" s="815"/>
      <c r="H202" s="815"/>
      <c r="I202" s="85"/>
      <c r="J202" s="79"/>
      <c r="K202" s="410">
        <v>0</v>
      </c>
      <c r="L202" s="410">
        <v>0</v>
      </c>
      <c r="M202" s="410">
        <v>0</v>
      </c>
      <c r="N202" s="410">
        <v>0</v>
      </c>
      <c r="O202" s="410">
        <v>0</v>
      </c>
      <c r="P202" s="410">
        <v>0</v>
      </c>
      <c r="Q202" s="410">
        <v>0</v>
      </c>
      <c r="R202" s="410">
        <v>0</v>
      </c>
      <c r="S202" s="410">
        <v>0</v>
      </c>
      <c r="T202" s="410">
        <v>0</v>
      </c>
      <c r="U202" s="410">
        <v>0</v>
      </c>
      <c r="V202" s="410">
        <v>0</v>
      </c>
      <c r="W202" s="411"/>
      <c r="X202" s="410">
        <v>0</v>
      </c>
      <c r="Y202" s="410">
        <v>0</v>
      </c>
      <c r="Z202" s="410">
        <v>0</v>
      </c>
    </row>
    <row r="203" spans="1:49" s="77" customFormat="1" ht="15.5">
      <c r="A203" s="396"/>
      <c r="B203" s="814"/>
      <c r="C203" s="814"/>
      <c r="D203" s="814"/>
      <c r="E203" s="84" t="s">
        <v>310</v>
      </c>
      <c r="F203" s="815"/>
      <c r="G203" s="815"/>
      <c r="H203" s="815"/>
      <c r="I203" s="85"/>
      <c r="J203" s="79"/>
      <c r="K203" s="410">
        <v>0</v>
      </c>
      <c r="L203" s="410">
        <v>0</v>
      </c>
      <c r="M203" s="410">
        <v>0</v>
      </c>
      <c r="N203" s="410">
        <v>0</v>
      </c>
      <c r="O203" s="410">
        <v>0</v>
      </c>
      <c r="P203" s="410">
        <v>0</v>
      </c>
      <c r="Q203" s="410">
        <v>0</v>
      </c>
      <c r="R203" s="410">
        <v>0</v>
      </c>
      <c r="S203" s="410">
        <v>0</v>
      </c>
      <c r="T203" s="410">
        <v>0</v>
      </c>
      <c r="U203" s="410">
        <v>0</v>
      </c>
      <c r="V203" s="410">
        <v>0</v>
      </c>
      <c r="W203" s="411"/>
      <c r="X203" s="410">
        <v>0</v>
      </c>
      <c r="Y203" s="410">
        <v>0</v>
      </c>
      <c r="Z203" s="410">
        <v>0</v>
      </c>
    </row>
    <row r="204" spans="1:49" s="77" customFormat="1" ht="15.5">
      <c r="A204" s="396"/>
      <c r="B204" s="814"/>
      <c r="C204" s="814"/>
      <c r="D204" s="814"/>
      <c r="E204" s="86" t="s">
        <v>311</v>
      </c>
      <c r="F204" s="815"/>
      <c r="G204" s="815"/>
      <c r="H204" s="815"/>
      <c r="I204" s="85"/>
      <c r="J204" s="79"/>
      <c r="K204" s="410">
        <v>0</v>
      </c>
      <c r="L204" s="410">
        <v>0</v>
      </c>
      <c r="M204" s="410">
        <v>0</v>
      </c>
      <c r="N204" s="410">
        <v>0</v>
      </c>
      <c r="O204" s="410">
        <v>0</v>
      </c>
      <c r="P204" s="410">
        <v>0</v>
      </c>
      <c r="Q204" s="410">
        <v>0</v>
      </c>
      <c r="R204" s="410">
        <v>0</v>
      </c>
      <c r="S204" s="410">
        <v>0</v>
      </c>
      <c r="T204" s="410">
        <v>0</v>
      </c>
      <c r="U204" s="410">
        <v>0</v>
      </c>
      <c r="V204" s="410">
        <v>0</v>
      </c>
      <c r="W204" s="411"/>
      <c r="X204" s="410">
        <v>0</v>
      </c>
      <c r="Y204" s="410">
        <v>0</v>
      </c>
      <c r="Z204" s="410">
        <v>0</v>
      </c>
    </row>
    <row r="205" spans="1:49" s="77" customFormat="1" ht="16" thickBot="1">
      <c r="A205" s="396"/>
      <c r="B205" s="814"/>
      <c r="C205" s="814"/>
      <c r="D205" s="814"/>
      <c r="E205" s="84" t="s">
        <v>312</v>
      </c>
      <c r="F205" s="815"/>
      <c r="G205" s="815"/>
      <c r="H205" s="815"/>
      <c r="I205" s="85"/>
      <c r="J205" s="79"/>
      <c r="K205" s="412">
        <v>0</v>
      </c>
      <c r="L205" s="412">
        <v>0</v>
      </c>
      <c r="M205" s="412">
        <v>0</v>
      </c>
      <c r="N205" s="412">
        <v>0</v>
      </c>
      <c r="O205" s="412">
        <v>0</v>
      </c>
      <c r="P205" s="412">
        <v>0</v>
      </c>
      <c r="Q205" s="412">
        <v>0</v>
      </c>
      <c r="R205" s="412">
        <v>0</v>
      </c>
      <c r="S205" s="412">
        <v>0</v>
      </c>
      <c r="T205" s="412">
        <v>0</v>
      </c>
      <c r="U205" s="412">
        <v>0</v>
      </c>
      <c r="V205" s="412">
        <v>0</v>
      </c>
      <c r="W205" s="411"/>
      <c r="X205" s="410">
        <v>0</v>
      </c>
      <c r="Y205" s="410">
        <v>0</v>
      </c>
      <c r="Z205" s="410">
        <v>0</v>
      </c>
    </row>
    <row r="206" spans="1:49" s="80" customFormat="1" ht="16" thickTop="1">
      <c r="A206" s="396"/>
      <c r="B206" s="899" t="s">
        <v>410</v>
      </c>
      <c r="C206" s="900"/>
      <c r="D206" s="900"/>
      <c r="E206" s="900"/>
      <c r="F206" s="900"/>
      <c r="G206" s="900"/>
      <c r="H206" s="900"/>
      <c r="I206" s="87" t="s">
        <v>81</v>
      </c>
      <c r="J206" s="163"/>
      <c r="K206" s="424">
        <v>0</v>
      </c>
      <c r="L206" s="424">
        <v>0</v>
      </c>
      <c r="M206" s="424">
        <v>0</v>
      </c>
      <c r="N206" s="424">
        <v>0</v>
      </c>
      <c r="O206" s="424">
        <v>0</v>
      </c>
      <c r="P206" s="424">
        <v>0</v>
      </c>
      <c r="Q206" s="424">
        <v>0</v>
      </c>
      <c r="R206" s="424">
        <v>0</v>
      </c>
      <c r="S206" s="424">
        <v>0</v>
      </c>
      <c r="T206" s="424">
        <v>0</v>
      </c>
      <c r="U206" s="424">
        <v>0</v>
      </c>
      <c r="V206" s="424">
        <v>0</v>
      </c>
      <c r="W206" s="411"/>
      <c r="X206" s="427"/>
      <c r="Y206" s="427"/>
      <c r="Z206" s="427"/>
      <c r="AB206" s="77"/>
      <c r="AC206" s="77"/>
      <c r="AD206" s="77"/>
      <c r="AE206" s="77"/>
      <c r="AF206" s="77"/>
      <c r="AG206" s="77"/>
      <c r="AH206" s="77"/>
      <c r="AI206" s="77"/>
      <c r="AJ206" s="77"/>
      <c r="AK206" s="77"/>
      <c r="AL206" s="77"/>
      <c r="AM206" s="77"/>
      <c r="AN206" s="77"/>
      <c r="AO206" s="77"/>
    </row>
    <row r="207" spans="1:49" s="80" customFormat="1" ht="15.75" customHeight="1">
      <c r="A207" s="396"/>
      <c r="B207" s="899" t="s">
        <v>411</v>
      </c>
      <c r="C207" s="900"/>
      <c r="D207" s="900"/>
      <c r="E207" s="900"/>
      <c r="F207" s="900"/>
      <c r="G207" s="900"/>
      <c r="H207" s="900"/>
      <c r="I207" s="87" t="s">
        <v>81</v>
      </c>
      <c r="J207" s="163"/>
      <c r="K207" s="414">
        <f>K206</f>
        <v>0</v>
      </c>
      <c r="L207" s="414">
        <f t="shared" ref="L207:V207" si="4">K207+L206</f>
        <v>0</v>
      </c>
      <c r="M207" s="414">
        <f t="shared" si="4"/>
        <v>0</v>
      </c>
      <c r="N207" s="414">
        <f t="shared" si="4"/>
        <v>0</v>
      </c>
      <c r="O207" s="414">
        <f t="shared" si="4"/>
        <v>0</v>
      </c>
      <c r="P207" s="414">
        <f t="shared" si="4"/>
        <v>0</v>
      </c>
      <c r="Q207" s="414">
        <f t="shared" si="4"/>
        <v>0</v>
      </c>
      <c r="R207" s="414">
        <f t="shared" si="4"/>
        <v>0</v>
      </c>
      <c r="S207" s="414">
        <f t="shared" si="4"/>
        <v>0</v>
      </c>
      <c r="T207" s="414">
        <f t="shared" si="4"/>
        <v>0</v>
      </c>
      <c r="U207" s="414">
        <f t="shared" si="4"/>
        <v>0</v>
      </c>
      <c r="V207" s="414">
        <f t="shared" si="4"/>
        <v>0</v>
      </c>
      <c r="W207" s="413"/>
      <c r="X207" s="420">
        <v>0</v>
      </c>
      <c r="Y207" s="420">
        <v>0</v>
      </c>
      <c r="Z207" s="420">
        <v>0</v>
      </c>
      <c r="AB207" s="77"/>
      <c r="AC207" s="77"/>
      <c r="AD207" s="77"/>
      <c r="AE207" s="77"/>
      <c r="AF207" s="77"/>
      <c r="AG207" s="77"/>
      <c r="AH207" s="77"/>
      <c r="AI207" s="77"/>
      <c r="AJ207" s="77"/>
      <c r="AK207" s="77"/>
      <c r="AL207" s="77"/>
      <c r="AM207" s="77"/>
      <c r="AN207" s="77"/>
      <c r="AO207" s="77"/>
    </row>
    <row r="208" spans="1:49" s="1" customFormat="1" ht="15" customHeight="1">
      <c r="A208" s="394"/>
      <c r="B208" s="6"/>
      <c r="C208" s="6"/>
      <c r="D208" s="6"/>
      <c r="E208" s="6"/>
      <c r="F208" s="6"/>
      <c r="G208" s="6"/>
      <c r="H208" s="6"/>
      <c r="I208" s="50"/>
      <c r="J208" s="50"/>
      <c r="K208" s="50"/>
      <c r="L208" s="50"/>
      <c r="M208" s="50"/>
      <c r="N208" s="50"/>
      <c r="O208" s="50"/>
      <c r="P208" s="50"/>
      <c r="Q208" s="50"/>
      <c r="R208" s="77"/>
      <c r="S208" s="77"/>
      <c r="T208" s="77"/>
      <c r="U208" s="77"/>
      <c r="V208" s="77"/>
      <c r="W208" s="77"/>
      <c r="X208" s="182"/>
      <c r="Y208" s="77"/>
      <c r="Z208" s="77"/>
      <c r="AA208" s="12"/>
      <c r="AB208" s="12"/>
      <c r="AC208" s="77"/>
      <c r="AD208" s="77"/>
      <c r="AE208" s="77"/>
      <c r="AF208" s="77"/>
      <c r="AG208" s="77"/>
      <c r="AH208" s="77"/>
      <c r="AI208" s="77"/>
      <c r="AJ208" s="77"/>
      <c r="AK208" s="77"/>
      <c r="AL208" s="77"/>
      <c r="AM208" s="77"/>
      <c r="AN208" s="77"/>
      <c r="AO208" s="77"/>
      <c r="AP208" s="77"/>
      <c r="AQ208" s="77"/>
      <c r="AR208" s="77"/>
      <c r="AS208" s="77"/>
      <c r="AT208" s="70"/>
      <c r="AU208" s="70"/>
      <c r="AV208" s="70"/>
      <c r="AW208" s="70"/>
    </row>
    <row r="209" spans="1:49" ht="14.15" customHeight="1">
      <c r="A209" s="22"/>
      <c r="B209" s="53"/>
      <c r="C209" s="53"/>
      <c r="D209" s="53"/>
      <c r="E209" s="53"/>
      <c r="F209" s="53"/>
      <c r="G209" s="53"/>
      <c r="H209" s="53"/>
      <c r="I209" s="53"/>
      <c r="J209" s="53"/>
      <c r="K209" s="53"/>
      <c r="L209" s="53"/>
      <c r="M209" s="53"/>
      <c r="N209" s="53"/>
      <c r="O209" s="53"/>
      <c r="P209" s="53"/>
      <c r="Q209" s="53"/>
      <c r="R209" s="22"/>
      <c r="S209" s="22"/>
      <c r="T209" s="22"/>
      <c r="U209" s="22"/>
      <c r="V209" s="22"/>
      <c r="W209" s="22"/>
      <c r="X209" s="22"/>
      <c r="Y209" s="22"/>
      <c r="AT209" s="50"/>
      <c r="AU209" s="50"/>
      <c r="AV209" s="50"/>
      <c r="AW209" s="50"/>
    </row>
    <row r="210" spans="1:49" ht="14.15" customHeight="1">
      <c r="A210" s="22"/>
      <c r="B210" s="904" t="s">
        <v>412</v>
      </c>
      <c r="C210" s="856"/>
      <c r="D210" s="856"/>
      <c r="E210" s="856"/>
      <c r="F210" s="856"/>
      <c r="G210" s="856"/>
      <c r="H210" s="856"/>
      <c r="I210" s="856"/>
      <c r="J210" s="856"/>
      <c r="K210" s="856"/>
      <c r="L210" s="856"/>
      <c r="M210" s="856"/>
      <c r="N210" s="856"/>
      <c r="O210" s="856"/>
      <c r="P210" s="856"/>
      <c r="Q210" s="856"/>
      <c r="R210" s="856"/>
      <c r="S210" s="856"/>
      <c r="T210" s="856"/>
      <c r="U210" s="856"/>
      <c r="V210" s="856"/>
      <c r="W210" s="856"/>
      <c r="X210" s="856"/>
      <c r="Y210" s="856"/>
      <c r="Z210" s="856"/>
      <c r="AT210" s="50"/>
      <c r="AU210" s="50"/>
      <c r="AV210" s="50"/>
      <c r="AW210" s="50"/>
    </row>
    <row r="211" spans="1:49" s="1" customFormat="1">
      <c r="A211" s="394"/>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c r="AA211" s="80"/>
      <c r="AB211" s="80"/>
      <c r="AC211" s="77"/>
      <c r="AD211" s="77"/>
      <c r="AE211" s="77"/>
      <c r="AF211" s="77"/>
      <c r="AG211" s="77"/>
      <c r="AH211" s="77"/>
      <c r="AI211" s="77"/>
      <c r="AJ211" s="77"/>
      <c r="AK211" s="77"/>
      <c r="AL211" s="77"/>
      <c r="AM211" s="77"/>
      <c r="AN211" s="77"/>
      <c r="AO211" s="77"/>
      <c r="AP211" s="77"/>
      <c r="AQ211" s="77"/>
      <c r="AR211" s="77"/>
      <c r="AS211" s="77"/>
      <c r="AT211" s="70"/>
      <c r="AU211" s="70"/>
      <c r="AV211" s="70"/>
      <c r="AW211" s="70"/>
    </row>
    <row r="212" spans="1:49" s="1" customFormat="1">
      <c r="A212" s="394"/>
      <c r="B212" s="212" t="s">
        <v>413</v>
      </c>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80"/>
      <c r="AB212" s="80"/>
      <c r="AC212" s="77"/>
      <c r="AD212" s="77"/>
      <c r="AE212" s="77"/>
      <c r="AF212" s="77"/>
      <c r="AG212" s="77"/>
      <c r="AH212" s="77"/>
      <c r="AI212" s="77"/>
      <c r="AJ212" s="77"/>
      <c r="AK212" s="77"/>
      <c r="AL212" s="77"/>
      <c r="AM212" s="77"/>
      <c r="AN212" s="77"/>
      <c r="AO212" s="77"/>
      <c r="AP212" s="77"/>
      <c r="AQ212" s="70"/>
      <c r="AR212" s="70"/>
      <c r="AS212" s="70"/>
      <c r="AT212" s="70"/>
      <c r="AU212" s="70"/>
      <c r="AV212" s="70"/>
      <c r="AW212" s="70"/>
    </row>
    <row r="213" spans="1:49" s="1" customFormat="1" ht="14.25" customHeight="1">
      <c r="A213" s="22"/>
      <c r="B213" s="11"/>
      <c r="C213" s="11"/>
      <c r="D213" s="11"/>
      <c r="E213" s="11"/>
      <c r="F213" s="11"/>
      <c r="G213" s="11"/>
      <c r="H213" s="11"/>
      <c r="I213" s="11"/>
      <c r="J213" s="11"/>
      <c r="K213" s="81">
        <f>Calc!$J$6</f>
        <v>2021</v>
      </c>
      <c r="L213" s="81">
        <f>Calc!$J$7</f>
        <v>2022</v>
      </c>
      <c r="M213" s="81">
        <f>Calc!$J$8</f>
        <v>2023</v>
      </c>
      <c r="N213" s="81">
        <f>Calc!$J$9</f>
        <v>2024</v>
      </c>
      <c r="O213" s="81">
        <f>Calc!$J$10</f>
        <v>2025</v>
      </c>
      <c r="P213" s="81" t="str">
        <f>Calc!$J$11</f>
        <v/>
      </c>
      <c r="Q213" s="81" t="str">
        <f>Calc!$J$12</f>
        <v/>
      </c>
      <c r="R213" s="81" t="str">
        <f>Calc!$J$13</f>
        <v/>
      </c>
      <c r="S213" s="81" t="str">
        <f>Calc!$J$14</f>
        <v/>
      </c>
      <c r="T213" s="81" t="str">
        <f>Calc!$J$15</f>
        <v/>
      </c>
      <c r="U213" s="81" t="str">
        <f>Calc!$J$16</f>
        <v/>
      </c>
      <c r="V213" s="81" t="str">
        <f>Calc!$J$17</f>
        <v/>
      </c>
      <c r="W213" s="11"/>
      <c r="X213" s="835" t="s">
        <v>282</v>
      </c>
      <c r="Y213" s="836"/>
      <c r="Z213" s="837"/>
      <c r="AA213" s="70"/>
      <c r="AB213" s="80"/>
      <c r="AC213" s="77"/>
      <c r="AD213" s="77"/>
      <c r="AE213" s="77"/>
      <c r="AF213" s="77"/>
      <c r="AG213" s="77"/>
      <c r="AH213" s="77"/>
      <c r="AI213" s="77"/>
      <c r="AJ213" s="77"/>
      <c r="AK213" s="77"/>
      <c r="AL213" s="77"/>
      <c r="AM213" s="77"/>
      <c r="AN213" s="77"/>
      <c r="AO213" s="77"/>
      <c r="AP213" s="77"/>
      <c r="AQ213" s="77"/>
      <c r="AR213" s="77"/>
      <c r="AS213" s="77"/>
      <c r="AT213" s="70"/>
      <c r="AU213" s="70"/>
      <c r="AV213" s="70"/>
      <c r="AW213" s="70"/>
    </row>
    <row r="214" spans="1:49" s="1" customFormat="1" ht="25">
      <c r="A214" s="141"/>
      <c r="B214" s="821" t="s">
        <v>283</v>
      </c>
      <c r="C214" s="821"/>
      <c r="D214" s="821"/>
      <c r="E214" s="82" t="s">
        <v>284</v>
      </c>
      <c r="F214" s="821" t="s">
        <v>285</v>
      </c>
      <c r="G214" s="821"/>
      <c r="H214" s="821"/>
      <c r="I214" s="83" t="s">
        <v>73</v>
      </c>
      <c r="J214" s="11"/>
      <c r="K214" s="71" t="s">
        <v>232</v>
      </c>
      <c r="L214" s="71" t="s">
        <v>233</v>
      </c>
      <c r="M214" s="71" t="s">
        <v>234</v>
      </c>
      <c r="N214" s="71" t="s">
        <v>235</v>
      </c>
      <c r="O214" s="71" t="s">
        <v>236</v>
      </c>
      <c r="P214" s="71" t="s">
        <v>237</v>
      </c>
      <c r="Q214" s="71" t="s">
        <v>238</v>
      </c>
      <c r="R214" s="71" t="s">
        <v>239</v>
      </c>
      <c r="S214" s="71" t="s">
        <v>240</v>
      </c>
      <c r="T214" s="71" t="s">
        <v>241</v>
      </c>
      <c r="U214" s="71" t="s">
        <v>242</v>
      </c>
      <c r="V214" s="71" t="s">
        <v>243</v>
      </c>
      <c r="W214" s="11"/>
      <c r="X214" s="14">
        <v>2030</v>
      </c>
      <c r="Y214" s="14">
        <v>2040</v>
      </c>
      <c r="Z214" s="14">
        <v>2050</v>
      </c>
      <c r="AA214" s="80"/>
      <c r="AB214" s="77"/>
      <c r="AC214" s="77"/>
      <c r="AD214" s="77"/>
      <c r="AE214" s="77"/>
      <c r="AF214" s="77"/>
      <c r="AG214" s="77"/>
      <c r="AH214" s="77"/>
      <c r="AI214" s="77"/>
      <c r="AJ214" s="77"/>
      <c r="AK214" s="77"/>
      <c r="AL214" s="77"/>
      <c r="AM214" s="77"/>
      <c r="AN214" s="77"/>
      <c r="AO214" s="77"/>
      <c r="AP214" s="77"/>
      <c r="AQ214" s="77"/>
      <c r="AR214" s="77"/>
      <c r="AS214" s="77"/>
      <c r="AT214" s="70"/>
      <c r="AU214" s="70"/>
      <c r="AV214" s="70"/>
      <c r="AW214" s="70"/>
    </row>
    <row r="215" spans="1:49" ht="15.5">
      <c r="A215" s="141"/>
      <c r="B215" s="814"/>
      <c r="C215" s="814"/>
      <c r="D215" s="814"/>
      <c r="E215" s="84" t="s">
        <v>287</v>
      </c>
      <c r="F215" s="815"/>
      <c r="G215" s="815"/>
      <c r="H215" s="815"/>
      <c r="I215" s="85"/>
      <c r="J215" s="79"/>
      <c r="K215" s="410">
        <v>0</v>
      </c>
      <c r="L215" s="410">
        <v>0</v>
      </c>
      <c r="M215" s="410">
        <v>0</v>
      </c>
      <c r="N215" s="410">
        <v>0</v>
      </c>
      <c r="O215" s="410">
        <v>0</v>
      </c>
      <c r="P215" s="410">
        <v>0</v>
      </c>
      <c r="Q215" s="410">
        <v>0</v>
      </c>
      <c r="R215" s="410">
        <v>0</v>
      </c>
      <c r="S215" s="410">
        <v>0</v>
      </c>
      <c r="T215" s="410">
        <v>0</v>
      </c>
      <c r="U215" s="410">
        <v>0</v>
      </c>
      <c r="V215" s="410">
        <v>0</v>
      </c>
      <c r="W215" s="411"/>
      <c r="X215" s="410">
        <v>0</v>
      </c>
      <c r="Y215" s="410">
        <v>0</v>
      </c>
      <c r="Z215" s="410">
        <v>0</v>
      </c>
      <c r="AT215" s="50"/>
      <c r="AU215" s="50"/>
      <c r="AV215" s="50"/>
      <c r="AW215" s="50"/>
    </row>
    <row r="216" spans="1:49" ht="15.5">
      <c r="A216" s="141"/>
      <c r="B216" s="814"/>
      <c r="C216" s="814"/>
      <c r="D216" s="814"/>
      <c r="E216" s="84" t="s">
        <v>289</v>
      </c>
      <c r="F216" s="815"/>
      <c r="G216" s="815"/>
      <c r="H216" s="815"/>
      <c r="I216" s="85"/>
      <c r="J216" s="79"/>
      <c r="K216" s="410">
        <v>0</v>
      </c>
      <c r="L216" s="410">
        <v>0</v>
      </c>
      <c r="M216" s="410">
        <v>0</v>
      </c>
      <c r="N216" s="410">
        <v>0</v>
      </c>
      <c r="O216" s="410">
        <v>0</v>
      </c>
      <c r="P216" s="410">
        <v>0</v>
      </c>
      <c r="Q216" s="410">
        <v>0</v>
      </c>
      <c r="R216" s="410">
        <v>0</v>
      </c>
      <c r="S216" s="410">
        <v>0</v>
      </c>
      <c r="T216" s="410">
        <v>0</v>
      </c>
      <c r="U216" s="410">
        <v>0</v>
      </c>
      <c r="V216" s="410">
        <v>0</v>
      </c>
      <c r="W216" s="411"/>
      <c r="X216" s="410">
        <v>0</v>
      </c>
      <c r="Y216" s="410">
        <v>0</v>
      </c>
      <c r="Z216" s="410">
        <v>0</v>
      </c>
      <c r="AT216" s="50"/>
      <c r="AU216" s="50"/>
      <c r="AV216" s="50"/>
      <c r="AW216" s="50"/>
    </row>
    <row r="217" spans="1:49" ht="15.5">
      <c r="A217" s="141"/>
      <c r="B217" s="814"/>
      <c r="C217" s="814"/>
      <c r="D217" s="814"/>
      <c r="E217" s="84" t="s">
        <v>293</v>
      </c>
      <c r="F217" s="815"/>
      <c r="G217" s="815"/>
      <c r="H217" s="815"/>
      <c r="I217" s="85"/>
      <c r="J217" s="79"/>
      <c r="K217" s="410">
        <v>0</v>
      </c>
      <c r="L217" s="410">
        <v>0</v>
      </c>
      <c r="M217" s="410">
        <v>0</v>
      </c>
      <c r="N217" s="410">
        <v>0</v>
      </c>
      <c r="O217" s="410">
        <v>0</v>
      </c>
      <c r="P217" s="410">
        <v>0</v>
      </c>
      <c r="Q217" s="410">
        <v>0</v>
      </c>
      <c r="R217" s="410">
        <v>0</v>
      </c>
      <c r="S217" s="410">
        <v>0</v>
      </c>
      <c r="T217" s="410">
        <v>0</v>
      </c>
      <c r="U217" s="410">
        <v>0</v>
      </c>
      <c r="V217" s="410">
        <v>0</v>
      </c>
      <c r="W217" s="411"/>
      <c r="X217" s="410">
        <v>0</v>
      </c>
      <c r="Y217" s="410">
        <v>0</v>
      </c>
      <c r="Z217" s="410">
        <v>0</v>
      </c>
      <c r="AT217" s="50"/>
      <c r="AU217" s="50"/>
      <c r="AV217" s="50"/>
      <c r="AW217" s="50"/>
    </row>
    <row r="218" spans="1:49" ht="15.5">
      <c r="A218" s="141"/>
      <c r="B218" s="814"/>
      <c r="C218" s="814"/>
      <c r="D218" s="814"/>
      <c r="E218" s="84" t="s">
        <v>296</v>
      </c>
      <c r="F218" s="815"/>
      <c r="G218" s="815"/>
      <c r="H218" s="815"/>
      <c r="I218" s="85"/>
      <c r="J218" s="79"/>
      <c r="K218" s="410">
        <v>0</v>
      </c>
      <c r="L218" s="410">
        <v>0</v>
      </c>
      <c r="M218" s="410">
        <v>0</v>
      </c>
      <c r="N218" s="410">
        <v>0</v>
      </c>
      <c r="O218" s="410">
        <v>0</v>
      </c>
      <c r="P218" s="410">
        <v>0</v>
      </c>
      <c r="Q218" s="410">
        <v>0</v>
      </c>
      <c r="R218" s="410">
        <v>0</v>
      </c>
      <c r="S218" s="410">
        <v>0</v>
      </c>
      <c r="T218" s="410">
        <v>0</v>
      </c>
      <c r="U218" s="410">
        <v>0</v>
      </c>
      <c r="V218" s="410">
        <v>0</v>
      </c>
      <c r="W218" s="411"/>
      <c r="X218" s="410">
        <v>0</v>
      </c>
      <c r="Y218" s="410">
        <v>0</v>
      </c>
      <c r="Z218" s="410">
        <v>0</v>
      </c>
      <c r="AT218" s="50"/>
      <c r="AU218" s="50"/>
      <c r="AV218" s="50"/>
      <c r="AW218" s="50"/>
    </row>
    <row r="219" spans="1:49" ht="15.5">
      <c r="A219" s="141"/>
      <c r="B219" s="814"/>
      <c r="C219" s="814"/>
      <c r="D219" s="814"/>
      <c r="E219" s="84" t="s">
        <v>299</v>
      </c>
      <c r="F219" s="815"/>
      <c r="G219" s="815"/>
      <c r="H219" s="815"/>
      <c r="I219" s="85"/>
      <c r="J219" s="79"/>
      <c r="K219" s="410">
        <v>0</v>
      </c>
      <c r="L219" s="410">
        <v>0</v>
      </c>
      <c r="M219" s="410">
        <v>0</v>
      </c>
      <c r="N219" s="410">
        <v>0</v>
      </c>
      <c r="O219" s="410">
        <v>0</v>
      </c>
      <c r="P219" s="410">
        <v>0</v>
      </c>
      <c r="Q219" s="410">
        <v>0</v>
      </c>
      <c r="R219" s="410">
        <v>0</v>
      </c>
      <c r="S219" s="410">
        <v>0</v>
      </c>
      <c r="T219" s="410">
        <v>0</v>
      </c>
      <c r="U219" s="410">
        <v>0</v>
      </c>
      <c r="V219" s="410">
        <v>0</v>
      </c>
      <c r="W219" s="411"/>
      <c r="X219" s="410">
        <v>0</v>
      </c>
      <c r="Y219" s="410">
        <v>0</v>
      </c>
      <c r="Z219" s="410">
        <v>0</v>
      </c>
      <c r="AT219" s="50"/>
      <c r="AU219" s="50"/>
      <c r="AV219" s="50"/>
      <c r="AW219" s="50"/>
    </row>
    <row r="220" spans="1:49" ht="15.5">
      <c r="A220" s="141"/>
      <c r="B220" s="814"/>
      <c r="C220" s="814"/>
      <c r="D220" s="814"/>
      <c r="E220" s="84" t="s">
        <v>305</v>
      </c>
      <c r="F220" s="815"/>
      <c r="G220" s="815"/>
      <c r="H220" s="815"/>
      <c r="I220" s="85"/>
      <c r="J220" s="79"/>
      <c r="K220" s="410">
        <v>0</v>
      </c>
      <c r="L220" s="410">
        <v>0</v>
      </c>
      <c r="M220" s="410">
        <v>0</v>
      </c>
      <c r="N220" s="410">
        <v>0</v>
      </c>
      <c r="O220" s="410">
        <v>0</v>
      </c>
      <c r="P220" s="410">
        <v>0</v>
      </c>
      <c r="Q220" s="410">
        <v>0</v>
      </c>
      <c r="R220" s="410">
        <v>0</v>
      </c>
      <c r="S220" s="410">
        <v>0</v>
      </c>
      <c r="T220" s="410">
        <v>0</v>
      </c>
      <c r="U220" s="410">
        <v>0</v>
      </c>
      <c r="V220" s="410">
        <v>0</v>
      </c>
      <c r="W220" s="411"/>
      <c r="X220" s="410">
        <v>0</v>
      </c>
      <c r="Y220" s="410">
        <v>0</v>
      </c>
      <c r="Z220" s="410">
        <v>0</v>
      </c>
      <c r="AT220" s="50"/>
      <c r="AU220" s="50"/>
      <c r="AV220" s="50"/>
      <c r="AW220" s="50"/>
    </row>
    <row r="221" spans="1:49" ht="15.5">
      <c r="A221" s="141"/>
      <c r="B221" s="814"/>
      <c r="C221" s="814"/>
      <c r="D221" s="814"/>
      <c r="E221" s="84" t="s">
        <v>308</v>
      </c>
      <c r="F221" s="815"/>
      <c r="G221" s="815"/>
      <c r="H221" s="815"/>
      <c r="I221" s="85"/>
      <c r="J221" s="79"/>
      <c r="K221" s="410">
        <v>0</v>
      </c>
      <c r="L221" s="410">
        <v>0</v>
      </c>
      <c r="M221" s="410">
        <v>0</v>
      </c>
      <c r="N221" s="410">
        <v>0</v>
      </c>
      <c r="O221" s="410">
        <v>0</v>
      </c>
      <c r="P221" s="410">
        <v>0</v>
      </c>
      <c r="Q221" s="410">
        <v>0</v>
      </c>
      <c r="R221" s="410">
        <v>0</v>
      </c>
      <c r="S221" s="410">
        <v>0</v>
      </c>
      <c r="T221" s="410">
        <v>0</v>
      </c>
      <c r="U221" s="410">
        <v>0</v>
      </c>
      <c r="V221" s="410">
        <v>0</v>
      </c>
      <c r="W221" s="411"/>
      <c r="X221" s="410">
        <v>0</v>
      </c>
      <c r="Y221" s="410">
        <v>0</v>
      </c>
      <c r="Z221" s="410">
        <v>0</v>
      </c>
      <c r="AT221" s="50"/>
      <c r="AU221" s="50"/>
      <c r="AV221" s="50"/>
      <c r="AW221" s="50"/>
    </row>
    <row r="222" spans="1:49" ht="15.5">
      <c r="A222" s="141"/>
      <c r="B222" s="814"/>
      <c r="C222" s="814"/>
      <c r="D222" s="814"/>
      <c r="E222" s="84" t="s">
        <v>330</v>
      </c>
      <c r="F222" s="815"/>
      <c r="G222" s="815"/>
      <c r="H222" s="815"/>
      <c r="I222" s="85"/>
      <c r="J222" s="79"/>
      <c r="K222" s="410">
        <v>0</v>
      </c>
      <c r="L222" s="410">
        <v>0</v>
      </c>
      <c r="M222" s="410">
        <v>0</v>
      </c>
      <c r="N222" s="410">
        <v>0</v>
      </c>
      <c r="O222" s="410">
        <v>0</v>
      </c>
      <c r="P222" s="410">
        <v>0</v>
      </c>
      <c r="Q222" s="410">
        <v>0</v>
      </c>
      <c r="R222" s="410">
        <v>0</v>
      </c>
      <c r="S222" s="410">
        <v>0</v>
      </c>
      <c r="T222" s="410">
        <v>0</v>
      </c>
      <c r="U222" s="410">
        <v>0</v>
      </c>
      <c r="V222" s="410">
        <v>0</v>
      </c>
      <c r="W222" s="411"/>
      <c r="X222" s="410">
        <v>0</v>
      </c>
      <c r="Y222" s="410">
        <v>0</v>
      </c>
      <c r="Z222" s="410">
        <v>0</v>
      </c>
      <c r="AT222" s="50"/>
      <c r="AU222" s="50"/>
      <c r="AV222" s="50"/>
      <c r="AW222" s="50"/>
    </row>
    <row r="223" spans="1:49" ht="15.5">
      <c r="A223" s="141"/>
      <c r="B223" s="814"/>
      <c r="C223" s="814"/>
      <c r="D223" s="814"/>
      <c r="E223" s="84" t="s">
        <v>310</v>
      </c>
      <c r="F223" s="815"/>
      <c r="G223" s="815"/>
      <c r="H223" s="815"/>
      <c r="I223" s="85"/>
      <c r="J223" s="79"/>
      <c r="K223" s="410">
        <v>0</v>
      </c>
      <c r="L223" s="410">
        <v>0</v>
      </c>
      <c r="M223" s="410">
        <v>0</v>
      </c>
      <c r="N223" s="410">
        <v>0</v>
      </c>
      <c r="O223" s="410">
        <v>0</v>
      </c>
      <c r="P223" s="410">
        <v>0</v>
      </c>
      <c r="Q223" s="410">
        <v>0</v>
      </c>
      <c r="R223" s="410">
        <v>0</v>
      </c>
      <c r="S223" s="410">
        <v>0</v>
      </c>
      <c r="T223" s="410">
        <v>0</v>
      </c>
      <c r="U223" s="410">
        <v>0</v>
      </c>
      <c r="V223" s="410">
        <v>0</v>
      </c>
      <c r="W223" s="411"/>
      <c r="X223" s="410">
        <v>0</v>
      </c>
      <c r="Y223" s="410">
        <v>0</v>
      </c>
      <c r="Z223" s="410">
        <v>0</v>
      </c>
      <c r="AT223" s="50"/>
      <c r="AU223" s="50"/>
      <c r="AV223" s="50"/>
      <c r="AW223" s="50"/>
    </row>
    <row r="224" spans="1:49" ht="15.5">
      <c r="A224" s="141"/>
      <c r="B224" s="814"/>
      <c r="C224" s="814"/>
      <c r="D224" s="814"/>
      <c r="E224" s="86" t="s">
        <v>311</v>
      </c>
      <c r="F224" s="815"/>
      <c r="G224" s="815"/>
      <c r="H224" s="815"/>
      <c r="I224" s="85"/>
      <c r="J224" s="79"/>
      <c r="K224" s="410">
        <v>0</v>
      </c>
      <c r="L224" s="410">
        <v>0</v>
      </c>
      <c r="M224" s="410">
        <v>0</v>
      </c>
      <c r="N224" s="410">
        <v>0</v>
      </c>
      <c r="O224" s="410">
        <v>0</v>
      </c>
      <c r="P224" s="410">
        <v>0</v>
      </c>
      <c r="Q224" s="410">
        <v>0</v>
      </c>
      <c r="R224" s="410">
        <v>0</v>
      </c>
      <c r="S224" s="410">
        <v>0</v>
      </c>
      <c r="T224" s="410">
        <v>0</v>
      </c>
      <c r="U224" s="410">
        <v>0</v>
      </c>
      <c r="V224" s="410">
        <v>0</v>
      </c>
      <c r="W224" s="411"/>
      <c r="X224" s="410">
        <v>0</v>
      </c>
      <c r="Y224" s="410">
        <v>0</v>
      </c>
      <c r="Z224" s="410">
        <v>0</v>
      </c>
      <c r="AT224" s="50"/>
      <c r="AU224" s="50"/>
      <c r="AV224" s="50"/>
      <c r="AW224" s="50"/>
    </row>
    <row r="225" spans="1:49" ht="16" thickBot="1">
      <c r="A225" s="141"/>
      <c r="B225" s="814"/>
      <c r="C225" s="814"/>
      <c r="D225" s="814"/>
      <c r="E225" s="84" t="s">
        <v>312</v>
      </c>
      <c r="F225" s="815"/>
      <c r="G225" s="815"/>
      <c r="H225" s="815"/>
      <c r="I225" s="85"/>
      <c r="J225" s="79"/>
      <c r="K225" s="412">
        <v>0</v>
      </c>
      <c r="L225" s="412">
        <v>0</v>
      </c>
      <c r="M225" s="412">
        <v>0</v>
      </c>
      <c r="N225" s="412">
        <v>0</v>
      </c>
      <c r="O225" s="412">
        <v>0</v>
      </c>
      <c r="P225" s="412">
        <v>0</v>
      </c>
      <c r="Q225" s="412">
        <v>0</v>
      </c>
      <c r="R225" s="412">
        <v>0</v>
      </c>
      <c r="S225" s="412">
        <v>0</v>
      </c>
      <c r="T225" s="412">
        <v>0</v>
      </c>
      <c r="U225" s="412">
        <v>0</v>
      </c>
      <c r="V225" s="412">
        <v>0</v>
      </c>
      <c r="W225" s="411"/>
      <c r="X225" s="410">
        <v>0</v>
      </c>
      <c r="Y225" s="410">
        <v>0</v>
      </c>
      <c r="Z225" s="410">
        <v>0</v>
      </c>
      <c r="AT225" s="50"/>
      <c r="AU225" s="50"/>
      <c r="AV225" s="50"/>
      <c r="AW225" s="50"/>
    </row>
    <row r="226" spans="1:49" s="1" customFormat="1" ht="15.65" customHeight="1" thickTop="1">
      <c r="A226" s="141"/>
      <c r="B226" s="899" t="s">
        <v>410</v>
      </c>
      <c r="C226" s="900"/>
      <c r="D226" s="900"/>
      <c r="E226" s="900"/>
      <c r="F226" s="900"/>
      <c r="G226" s="900"/>
      <c r="H226" s="900"/>
      <c r="I226" s="87" t="s">
        <v>81</v>
      </c>
      <c r="J226" s="163"/>
      <c r="K226" s="424">
        <v>0</v>
      </c>
      <c r="L226" s="424">
        <v>0</v>
      </c>
      <c r="M226" s="424">
        <v>0</v>
      </c>
      <c r="N226" s="424">
        <v>0</v>
      </c>
      <c r="O226" s="424">
        <v>0</v>
      </c>
      <c r="P226" s="424">
        <v>0</v>
      </c>
      <c r="Q226" s="424">
        <v>0</v>
      </c>
      <c r="R226" s="424">
        <v>0</v>
      </c>
      <c r="S226" s="424">
        <v>0</v>
      </c>
      <c r="T226" s="424">
        <v>0</v>
      </c>
      <c r="U226" s="424">
        <v>0</v>
      </c>
      <c r="V226" s="424">
        <v>0</v>
      </c>
      <c r="W226" s="422"/>
      <c r="X226" s="423"/>
      <c r="Y226" s="423"/>
      <c r="Z226" s="423"/>
      <c r="AA226" s="80"/>
      <c r="AB226" s="77"/>
      <c r="AC226" s="77"/>
      <c r="AD226" s="77"/>
      <c r="AE226" s="77"/>
      <c r="AF226" s="77"/>
      <c r="AG226" s="77"/>
      <c r="AH226" s="77"/>
      <c r="AI226" s="77"/>
      <c r="AJ226" s="77"/>
      <c r="AK226" s="77"/>
      <c r="AL226" s="77"/>
      <c r="AM226" s="77"/>
      <c r="AN226" s="77"/>
      <c r="AO226" s="77"/>
      <c r="AP226" s="77"/>
      <c r="AQ226" s="77"/>
      <c r="AR226" s="77"/>
      <c r="AS226" s="77"/>
      <c r="AT226" s="70"/>
      <c r="AU226" s="70"/>
      <c r="AV226" s="70"/>
      <c r="AW226" s="70"/>
    </row>
    <row r="227" spans="1:49" s="1" customFormat="1" ht="15.75" customHeight="1">
      <c r="A227" s="141"/>
      <c r="B227" s="899" t="s">
        <v>411</v>
      </c>
      <c r="C227" s="900"/>
      <c r="D227" s="900"/>
      <c r="E227" s="900"/>
      <c r="F227" s="900"/>
      <c r="G227" s="900"/>
      <c r="H227" s="900"/>
      <c r="I227" s="87" t="s">
        <v>81</v>
      </c>
      <c r="J227" s="163"/>
      <c r="K227" s="414">
        <f>K226</f>
        <v>0</v>
      </c>
      <c r="L227" s="414">
        <f t="shared" ref="L227:V227" si="5">K227+L226</f>
        <v>0</v>
      </c>
      <c r="M227" s="414">
        <f t="shared" si="5"/>
        <v>0</v>
      </c>
      <c r="N227" s="414">
        <f t="shared" si="5"/>
        <v>0</v>
      </c>
      <c r="O227" s="414">
        <f t="shared" si="5"/>
        <v>0</v>
      </c>
      <c r="P227" s="414">
        <f t="shared" si="5"/>
        <v>0</v>
      </c>
      <c r="Q227" s="414">
        <f t="shared" si="5"/>
        <v>0</v>
      </c>
      <c r="R227" s="414">
        <f t="shared" si="5"/>
        <v>0</v>
      </c>
      <c r="S227" s="414">
        <f t="shared" si="5"/>
        <v>0</v>
      </c>
      <c r="T227" s="414">
        <f t="shared" si="5"/>
        <v>0</v>
      </c>
      <c r="U227" s="414">
        <f t="shared" si="5"/>
        <v>0</v>
      </c>
      <c r="V227" s="414">
        <f t="shared" si="5"/>
        <v>0</v>
      </c>
      <c r="W227" s="415"/>
      <c r="X227" s="420">
        <v>0</v>
      </c>
      <c r="Y227" s="420">
        <v>0</v>
      </c>
      <c r="Z227" s="420">
        <v>0</v>
      </c>
      <c r="AA227" s="80"/>
      <c r="AB227" s="77"/>
      <c r="AC227" s="77"/>
      <c r="AD227" s="77"/>
      <c r="AE227" s="77"/>
      <c r="AF227" s="77"/>
      <c r="AG227" s="77"/>
      <c r="AH227" s="77"/>
      <c r="AI227" s="77"/>
      <c r="AJ227" s="77"/>
      <c r="AK227" s="77"/>
      <c r="AL227" s="77"/>
      <c r="AM227" s="77"/>
      <c r="AN227" s="77"/>
      <c r="AO227" s="77"/>
      <c r="AP227" s="77"/>
      <c r="AQ227" s="77"/>
      <c r="AR227" s="77"/>
      <c r="AS227" s="77"/>
      <c r="AT227" s="70"/>
      <c r="AU227" s="70"/>
      <c r="AV227" s="70"/>
      <c r="AW227" s="70"/>
    </row>
    <row r="228" spans="1:49" ht="14.15" customHeight="1">
      <c r="B228" s="6"/>
      <c r="C228" s="6"/>
      <c r="D228" s="6"/>
      <c r="E228" s="6"/>
      <c r="F228" s="6"/>
      <c r="G228" s="6"/>
      <c r="H228" s="6"/>
      <c r="I228" s="50"/>
      <c r="J228" s="50"/>
      <c r="K228" s="50"/>
      <c r="L228" s="50"/>
      <c r="M228" s="50"/>
      <c r="N228" s="50"/>
      <c r="O228" s="50"/>
      <c r="P228" s="50"/>
      <c r="Q228" s="50"/>
      <c r="X228" s="182" t="s">
        <v>315</v>
      </c>
      <c r="AT228" s="50"/>
      <c r="AU228" s="50"/>
      <c r="AV228" s="50"/>
      <c r="AW228" s="50"/>
    </row>
    <row r="229" spans="1:49" ht="14.15" customHeight="1">
      <c r="B229" s="6"/>
      <c r="C229" s="6"/>
      <c r="D229" s="6"/>
      <c r="E229" s="6"/>
      <c r="F229" s="6"/>
      <c r="G229" s="6"/>
      <c r="H229" s="6"/>
      <c r="I229" s="50"/>
      <c r="J229" s="50"/>
      <c r="K229" s="50"/>
      <c r="L229" s="50"/>
      <c r="M229" s="50"/>
      <c r="N229" s="50"/>
      <c r="O229" s="50"/>
      <c r="P229" s="50"/>
      <c r="Q229" s="50"/>
      <c r="X229" s="182"/>
      <c r="AT229" s="50"/>
      <c r="AU229" s="50"/>
      <c r="AV229" s="50"/>
      <c r="AW229" s="50"/>
    </row>
    <row r="230" spans="1:49" ht="15.5">
      <c r="A230" s="141"/>
      <c r="B230" s="6"/>
      <c r="C230" s="6"/>
      <c r="D230" s="6"/>
      <c r="E230" s="6"/>
      <c r="F230" s="6"/>
      <c r="G230" s="6"/>
      <c r="H230" s="6"/>
      <c r="I230" s="6"/>
      <c r="J230" s="6"/>
      <c r="K230" s="6"/>
      <c r="L230" s="6"/>
      <c r="M230" s="6"/>
      <c r="N230" s="6"/>
      <c r="O230" s="6"/>
      <c r="P230" s="6"/>
      <c r="Q230" s="6"/>
      <c r="R230" s="163"/>
      <c r="S230" s="163"/>
      <c r="T230" s="163"/>
      <c r="U230" s="163"/>
      <c r="V230" s="163"/>
      <c r="W230" s="163"/>
      <c r="X230" s="163"/>
      <c r="Y230" s="163"/>
      <c r="Z230" s="80"/>
      <c r="AA230" s="80"/>
      <c r="AB230" s="80"/>
      <c r="AT230" s="50"/>
      <c r="AU230" s="50"/>
      <c r="AV230" s="50"/>
      <c r="AW230" s="50"/>
    </row>
    <row r="231" spans="1:49" ht="16" customHeight="1">
      <c r="A231" s="24"/>
      <c r="B231" s="839" t="s">
        <v>336</v>
      </c>
      <c r="C231" s="840"/>
      <c r="D231" s="840"/>
      <c r="E231" s="840"/>
      <c r="F231" s="840"/>
      <c r="G231" s="840"/>
      <c r="H231" s="840"/>
      <c r="I231" s="840"/>
      <c r="J231" s="840"/>
      <c r="K231" s="840"/>
      <c r="L231" s="840"/>
      <c r="M231" s="840"/>
      <c r="N231" s="840"/>
      <c r="O231" s="840"/>
      <c r="P231" s="840"/>
      <c r="Q231" s="840"/>
      <c r="R231" s="840"/>
      <c r="S231" s="840"/>
      <c r="T231" s="840"/>
      <c r="U231" s="840"/>
      <c r="V231" s="840"/>
      <c r="W231" s="840"/>
      <c r="X231" s="840"/>
      <c r="Y231" s="840"/>
      <c r="Z231" s="840"/>
      <c r="AA231" s="840"/>
      <c r="AB231" s="840"/>
      <c r="AT231" s="50"/>
      <c r="AU231" s="50"/>
      <c r="AV231" s="50"/>
      <c r="AW231" s="50"/>
    </row>
    <row r="232" spans="1:49" ht="15.5">
      <c r="A232" s="141"/>
      <c r="B232" s="6"/>
      <c r="C232" s="6"/>
      <c r="D232" s="6"/>
      <c r="E232" s="6"/>
      <c r="F232" s="6"/>
      <c r="G232" s="6"/>
      <c r="H232" s="6"/>
      <c r="I232" s="6"/>
      <c r="J232" s="6"/>
      <c r="K232" s="6"/>
      <c r="L232" s="6"/>
      <c r="M232" s="6"/>
      <c r="N232" s="6"/>
      <c r="O232" s="6"/>
      <c r="P232" s="6"/>
      <c r="Q232" s="6"/>
      <c r="R232" s="163"/>
      <c r="S232" s="163"/>
      <c r="T232" s="163"/>
      <c r="U232" s="163"/>
      <c r="V232" s="163"/>
      <c r="W232" s="163"/>
      <c r="X232" s="163"/>
      <c r="Y232" s="163"/>
      <c r="Z232" s="80"/>
      <c r="AA232" s="80"/>
      <c r="AB232" s="80"/>
      <c r="AT232" s="50"/>
      <c r="AU232" s="50"/>
      <c r="AV232" s="50"/>
      <c r="AW232" s="50"/>
    </row>
    <row r="233" spans="1:49" s="77" customFormat="1" ht="15" customHeight="1">
      <c r="A233" s="396"/>
      <c r="B233" s="824" t="s">
        <v>414</v>
      </c>
      <c r="C233" s="824"/>
      <c r="D233" s="824"/>
      <c r="E233" s="824"/>
      <c r="F233" s="824"/>
      <c r="G233" s="824"/>
      <c r="H233" s="824"/>
      <c r="I233" s="824"/>
      <c r="J233" s="824"/>
      <c r="K233" s="824"/>
      <c r="L233" s="824"/>
      <c r="M233" s="824"/>
      <c r="N233" s="824"/>
      <c r="O233" s="824"/>
      <c r="P233" s="824"/>
      <c r="Q233" s="79"/>
      <c r="R233" s="79"/>
      <c r="S233" s="79"/>
      <c r="T233" s="79"/>
      <c r="U233" s="79"/>
      <c r="V233" s="79"/>
      <c r="W233" s="79"/>
      <c r="X233" s="79"/>
    </row>
    <row r="234" spans="1:49" s="77" customFormat="1" ht="16" customHeight="1">
      <c r="A234" s="396"/>
      <c r="B234" s="824"/>
      <c r="C234" s="824"/>
      <c r="D234" s="824"/>
      <c r="E234" s="824"/>
      <c r="F234" s="824"/>
      <c r="G234" s="824"/>
      <c r="H234" s="824"/>
      <c r="I234" s="824"/>
      <c r="J234" s="824"/>
      <c r="K234" s="824"/>
      <c r="L234" s="824"/>
      <c r="M234" s="824"/>
      <c r="N234" s="824"/>
      <c r="O234" s="824"/>
      <c r="P234" s="824"/>
      <c r="Q234" s="79"/>
      <c r="R234" s="79"/>
      <c r="S234" s="79"/>
      <c r="T234" s="79"/>
      <c r="U234" s="79"/>
      <c r="V234" s="79"/>
      <c r="W234" s="79"/>
      <c r="X234" s="79"/>
    </row>
    <row r="235" spans="1:49" s="77" customFormat="1" ht="16" customHeight="1">
      <c r="A235" s="396"/>
      <c r="B235" s="824"/>
      <c r="C235" s="824"/>
      <c r="D235" s="824"/>
      <c r="E235" s="824"/>
      <c r="F235" s="824"/>
      <c r="G235" s="824"/>
      <c r="H235" s="824"/>
      <c r="I235" s="824"/>
      <c r="J235" s="824"/>
      <c r="K235" s="824"/>
      <c r="L235" s="824"/>
      <c r="M235" s="824"/>
      <c r="N235" s="824"/>
      <c r="O235" s="824"/>
      <c r="P235" s="824"/>
      <c r="Q235" s="79"/>
      <c r="R235" s="79"/>
      <c r="S235" s="79"/>
      <c r="T235" s="79"/>
      <c r="U235" s="79"/>
      <c r="V235" s="79"/>
      <c r="W235" s="79"/>
      <c r="X235" s="79"/>
    </row>
    <row r="236" spans="1:49" s="77" customFormat="1" ht="16" customHeight="1">
      <c r="A236" s="396"/>
      <c r="B236" s="824"/>
      <c r="C236" s="824"/>
      <c r="D236" s="824"/>
      <c r="E236" s="824"/>
      <c r="F236" s="824"/>
      <c r="G236" s="824"/>
      <c r="H236" s="824"/>
      <c r="I236" s="824"/>
      <c r="J236" s="824"/>
      <c r="K236" s="824"/>
      <c r="L236" s="824"/>
      <c r="M236" s="824"/>
      <c r="N236" s="824"/>
      <c r="O236" s="824"/>
      <c r="P236" s="824"/>
      <c r="Q236" s="79"/>
      <c r="R236" s="79"/>
      <c r="S236" s="79"/>
      <c r="T236" s="79"/>
      <c r="U236" s="79"/>
      <c r="V236" s="79"/>
      <c r="W236" s="79"/>
      <c r="X236" s="79"/>
    </row>
    <row r="237" spans="1:49" s="77" customFormat="1" ht="16" customHeight="1">
      <c r="A237" s="396"/>
      <c r="B237" s="824"/>
      <c r="C237" s="824"/>
      <c r="D237" s="824"/>
      <c r="E237" s="824"/>
      <c r="F237" s="824"/>
      <c r="G237" s="824"/>
      <c r="H237" s="824"/>
      <c r="I237" s="824"/>
      <c r="J237" s="824"/>
      <c r="K237" s="824"/>
      <c r="L237" s="824"/>
      <c r="M237" s="824"/>
      <c r="N237" s="824"/>
      <c r="O237" s="824"/>
      <c r="P237" s="824"/>
      <c r="Q237" s="79"/>
      <c r="R237" s="79"/>
      <c r="S237" s="79"/>
      <c r="T237" s="79"/>
      <c r="U237" s="79"/>
      <c r="V237" s="79"/>
      <c r="W237" s="79"/>
      <c r="X237" s="79"/>
    </row>
    <row r="238" spans="1:49" s="77" customFormat="1" ht="16" customHeight="1">
      <c r="A238" s="396"/>
      <c r="B238" s="824"/>
      <c r="C238" s="824"/>
      <c r="D238" s="824"/>
      <c r="E238" s="824"/>
      <c r="F238" s="824"/>
      <c r="G238" s="824"/>
      <c r="H238" s="824"/>
      <c r="I238" s="824"/>
      <c r="J238" s="824"/>
      <c r="K238" s="824"/>
      <c r="L238" s="824"/>
      <c r="M238" s="824"/>
      <c r="N238" s="824"/>
      <c r="O238" s="824"/>
      <c r="P238" s="824"/>
      <c r="Q238" s="79"/>
      <c r="R238" s="79"/>
      <c r="S238" s="79"/>
      <c r="T238" s="79"/>
      <c r="U238" s="79"/>
      <c r="V238" s="79"/>
      <c r="W238" s="79"/>
      <c r="X238" s="79"/>
    </row>
    <row r="239" spans="1:49" s="77" customFormat="1" ht="16" customHeight="1">
      <c r="A239" s="396"/>
      <c r="B239" s="824"/>
      <c r="C239" s="824"/>
      <c r="D239" s="824"/>
      <c r="E239" s="824"/>
      <c r="F239" s="824"/>
      <c r="G239" s="824"/>
      <c r="H239" s="824"/>
      <c r="I239" s="824"/>
      <c r="J239" s="824"/>
      <c r="K239" s="824"/>
      <c r="L239" s="824"/>
      <c r="M239" s="824"/>
      <c r="N239" s="824"/>
      <c r="O239" s="824"/>
      <c r="P239" s="824"/>
      <c r="Q239" s="79"/>
      <c r="R239" s="79"/>
      <c r="S239" s="79"/>
      <c r="T239" s="79"/>
      <c r="U239" s="79"/>
      <c r="V239" s="79"/>
      <c r="W239" s="79"/>
      <c r="X239" s="79"/>
    </row>
    <row r="240" spans="1:49" s="77" customFormat="1" ht="15.5">
      <c r="A240" s="396"/>
      <c r="B240" s="165" t="s">
        <v>338</v>
      </c>
      <c r="C240" s="163"/>
      <c r="D240" s="163"/>
      <c r="E240" s="163"/>
      <c r="F240" s="163"/>
      <c r="G240" s="163"/>
      <c r="H240" s="163"/>
      <c r="I240" s="163"/>
      <c r="J240" s="163"/>
      <c r="K240" s="163"/>
      <c r="L240" s="163"/>
      <c r="M240" s="163"/>
      <c r="N240" s="163"/>
      <c r="O240" s="163"/>
      <c r="P240" s="163"/>
      <c r="Q240" s="79"/>
      <c r="R240" s="79"/>
      <c r="S240" s="79"/>
      <c r="T240" s="79"/>
      <c r="U240" s="79"/>
      <c r="V240" s="79"/>
      <c r="W240" s="79"/>
      <c r="X240" s="79"/>
    </row>
    <row r="241" spans="1:28" s="77" customFormat="1" ht="15" customHeight="1">
      <c r="A241" s="396"/>
      <c r="B241" s="11"/>
      <c r="C241" s="11"/>
      <c r="D241" s="11"/>
      <c r="E241" s="11"/>
      <c r="F241" s="11"/>
      <c r="G241" s="11"/>
      <c r="H241" s="11"/>
      <c r="I241" s="11"/>
      <c r="J241" s="11"/>
      <c r="K241" s="11"/>
      <c r="L241" s="11"/>
      <c r="M241" s="11"/>
      <c r="N241" s="11"/>
      <c r="O241" s="11"/>
      <c r="P241" s="11"/>
      <c r="Q241" s="22"/>
      <c r="R241" s="22"/>
      <c r="S241" s="22"/>
      <c r="T241" s="22"/>
      <c r="U241" s="22"/>
      <c r="V241" s="22"/>
      <c r="W241" s="79"/>
      <c r="X241" s="79"/>
    </row>
    <row r="242" spans="1:28" s="77" customFormat="1" ht="15" customHeight="1">
      <c r="A242" s="396"/>
      <c r="B242" s="825"/>
      <c r="C242" s="826"/>
      <c r="D242" s="826"/>
      <c r="E242" s="826"/>
      <c r="F242" s="826"/>
      <c r="G242" s="826"/>
      <c r="H242" s="826"/>
      <c r="I242" s="826"/>
      <c r="J242" s="826"/>
      <c r="K242" s="826"/>
      <c r="L242" s="826"/>
      <c r="M242" s="826"/>
      <c r="N242" s="826"/>
      <c r="O242" s="826"/>
      <c r="P242" s="827"/>
      <c r="Q242" s="22"/>
      <c r="R242" s="22"/>
      <c r="S242" s="22"/>
      <c r="T242" s="22"/>
      <c r="U242" s="22"/>
      <c r="V242" s="22"/>
      <c r="W242" s="79"/>
      <c r="X242" s="79"/>
    </row>
    <row r="243" spans="1:28" s="77" customFormat="1" ht="15" customHeight="1">
      <c r="A243" s="396"/>
      <c r="B243" s="828"/>
      <c r="C243" s="829"/>
      <c r="D243" s="829"/>
      <c r="E243" s="829"/>
      <c r="F243" s="829"/>
      <c r="G243" s="829"/>
      <c r="H243" s="829"/>
      <c r="I243" s="829"/>
      <c r="J243" s="829"/>
      <c r="K243" s="829"/>
      <c r="L243" s="829"/>
      <c r="M243" s="829"/>
      <c r="N243" s="829"/>
      <c r="O243" s="829"/>
      <c r="P243" s="830"/>
      <c r="Q243" s="22"/>
      <c r="R243" s="22"/>
      <c r="S243" s="22"/>
      <c r="T243" s="22"/>
      <c r="U243" s="22"/>
      <c r="V243" s="22"/>
      <c r="W243" s="79"/>
      <c r="X243" s="79"/>
    </row>
    <row r="244" spans="1:28" s="77" customFormat="1" ht="15" customHeight="1">
      <c r="A244" s="396"/>
      <c r="B244" s="828"/>
      <c r="C244" s="829"/>
      <c r="D244" s="829"/>
      <c r="E244" s="829"/>
      <c r="F244" s="829"/>
      <c r="G244" s="829"/>
      <c r="H244" s="829"/>
      <c r="I244" s="829"/>
      <c r="J244" s="829"/>
      <c r="K244" s="829"/>
      <c r="L244" s="829"/>
      <c r="M244" s="829"/>
      <c r="N244" s="829"/>
      <c r="O244" s="829"/>
      <c r="P244" s="830"/>
      <c r="Q244" s="22"/>
      <c r="R244" s="22"/>
      <c r="S244" s="22"/>
      <c r="T244" s="22"/>
      <c r="U244" s="22"/>
      <c r="V244" s="22"/>
      <c r="W244" s="79"/>
      <c r="X244" s="79"/>
    </row>
    <row r="245" spans="1:28" s="77" customFormat="1" ht="15" customHeight="1">
      <c r="A245" s="396"/>
      <c r="B245" s="828"/>
      <c r="C245" s="829"/>
      <c r="D245" s="829"/>
      <c r="E245" s="829"/>
      <c r="F245" s="829"/>
      <c r="G245" s="829"/>
      <c r="H245" s="829"/>
      <c r="I245" s="829"/>
      <c r="J245" s="829"/>
      <c r="K245" s="829"/>
      <c r="L245" s="829"/>
      <c r="M245" s="829"/>
      <c r="N245" s="829"/>
      <c r="O245" s="829"/>
      <c r="P245" s="830"/>
      <c r="Q245" s="22"/>
      <c r="R245" s="22"/>
      <c r="S245" s="22"/>
      <c r="T245" s="22"/>
      <c r="U245" s="22"/>
      <c r="V245" s="22"/>
      <c r="W245" s="79"/>
      <c r="X245" s="79"/>
    </row>
    <row r="246" spans="1:28" s="77" customFormat="1" ht="15" customHeight="1">
      <c r="A246" s="396"/>
      <c r="B246" s="828"/>
      <c r="C246" s="829"/>
      <c r="D246" s="829"/>
      <c r="E246" s="829"/>
      <c r="F246" s="829"/>
      <c r="G246" s="829"/>
      <c r="H246" s="829"/>
      <c r="I246" s="829"/>
      <c r="J246" s="829"/>
      <c r="K246" s="829"/>
      <c r="L246" s="829"/>
      <c r="M246" s="829"/>
      <c r="N246" s="829"/>
      <c r="O246" s="829"/>
      <c r="P246" s="830"/>
      <c r="Q246" s="22"/>
      <c r="R246" s="22"/>
      <c r="S246" s="22"/>
      <c r="T246" s="22"/>
      <c r="U246" s="22"/>
      <c r="V246" s="22"/>
      <c r="W246" s="79"/>
      <c r="X246" s="79"/>
    </row>
    <row r="247" spans="1:28" s="77" customFormat="1" ht="15" customHeight="1">
      <c r="A247" s="396"/>
      <c r="B247" s="831"/>
      <c r="C247" s="832"/>
      <c r="D247" s="832"/>
      <c r="E247" s="832"/>
      <c r="F247" s="832"/>
      <c r="G247" s="832"/>
      <c r="H247" s="832"/>
      <c r="I247" s="832"/>
      <c r="J247" s="832"/>
      <c r="K247" s="832"/>
      <c r="L247" s="832"/>
      <c r="M247" s="832"/>
      <c r="N247" s="832"/>
      <c r="O247" s="832"/>
      <c r="P247" s="833"/>
      <c r="Q247" s="22"/>
      <c r="R247" s="22"/>
      <c r="S247" s="22"/>
      <c r="T247" s="22"/>
      <c r="U247" s="22"/>
      <c r="V247" s="22"/>
      <c r="W247" s="79"/>
      <c r="X247" s="79"/>
    </row>
    <row r="248" spans="1:28" s="77" customFormat="1" ht="15" customHeight="1">
      <c r="A248" s="396"/>
      <c r="B248" s="11"/>
      <c r="C248" s="11"/>
      <c r="D248" s="11"/>
      <c r="E248" s="11"/>
      <c r="F248" s="11"/>
      <c r="G248" s="11"/>
      <c r="H248" s="11"/>
      <c r="I248" s="11"/>
      <c r="J248" s="11"/>
      <c r="K248" s="11"/>
      <c r="L248" s="11"/>
      <c r="M248" s="11"/>
      <c r="N248" s="11"/>
      <c r="O248" s="11"/>
      <c r="P248" s="11"/>
      <c r="Q248" s="22"/>
      <c r="R248" s="22"/>
      <c r="S248" s="22"/>
      <c r="T248" s="22"/>
      <c r="U248" s="22"/>
      <c r="V248" s="22"/>
      <c r="W248" s="79"/>
      <c r="X248" s="79"/>
    </row>
    <row r="249" spans="1:28" s="77" customFormat="1">
      <c r="A249" s="396"/>
      <c r="B249" s="838" t="s">
        <v>340</v>
      </c>
      <c r="C249" s="838"/>
      <c r="D249" s="838"/>
      <c r="E249" s="838"/>
      <c r="F249" s="838"/>
      <c r="G249" s="838"/>
      <c r="H249" s="838"/>
      <c r="I249" s="838"/>
      <c r="J249" s="838"/>
      <c r="K249" s="838"/>
      <c r="L249" s="838"/>
      <c r="M249" s="838"/>
      <c r="N249" s="838"/>
      <c r="O249" s="838"/>
      <c r="P249" s="838"/>
      <c r="Q249" s="838"/>
      <c r="R249" s="838"/>
      <c r="S249" s="838"/>
      <c r="T249" s="838"/>
      <c r="U249" s="838"/>
      <c r="V249" s="838"/>
      <c r="W249" s="838"/>
      <c r="X249" s="838"/>
      <c r="Y249" s="838"/>
      <c r="Z249" s="838"/>
      <c r="AA249" s="838"/>
      <c r="AB249" s="80"/>
    </row>
    <row r="250" spans="1:28" s="77" customFormat="1" ht="14.15" customHeight="1">
      <c r="A250" s="22"/>
      <c r="B250" s="824" t="s">
        <v>415</v>
      </c>
      <c r="C250" s="824"/>
      <c r="D250" s="824"/>
      <c r="E250" s="824"/>
      <c r="F250" s="824"/>
      <c r="G250" s="824"/>
      <c r="H250" s="824"/>
      <c r="I250" s="824"/>
      <c r="J250" s="824"/>
      <c r="K250" s="824"/>
      <c r="L250" s="824"/>
      <c r="M250" s="824"/>
      <c r="N250" s="824"/>
      <c r="O250" s="824"/>
      <c r="P250" s="824"/>
      <c r="Q250" s="824"/>
      <c r="R250" s="22"/>
      <c r="S250" s="22"/>
      <c r="T250" s="22"/>
      <c r="U250" s="22"/>
      <c r="V250" s="22"/>
      <c r="W250" s="22"/>
      <c r="X250" s="22"/>
      <c r="Y250" s="22"/>
    </row>
    <row r="251" spans="1:28" s="77" customFormat="1" ht="14.15" customHeight="1">
      <c r="A251" s="22"/>
      <c r="B251" s="824"/>
      <c r="C251" s="824"/>
      <c r="D251" s="824"/>
      <c r="E251" s="824"/>
      <c r="F251" s="824"/>
      <c r="G251" s="824"/>
      <c r="H251" s="824"/>
      <c r="I251" s="824"/>
      <c r="J251" s="824"/>
      <c r="K251" s="824"/>
      <c r="L251" s="824"/>
      <c r="M251" s="824"/>
      <c r="N251" s="824"/>
      <c r="O251" s="824"/>
      <c r="P251" s="824"/>
      <c r="Q251" s="824"/>
      <c r="R251" s="22"/>
      <c r="S251" s="22"/>
      <c r="T251" s="22"/>
      <c r="U251" s="22"/>
      <c r="V251" s="22"/>
      <c r="W251" s="22"/>
      <c r="X251" s="22"/>
      <c r="Y251" s="22"/>
    </row>
    <row r="252" spans="1:28" s="77" customFormat="1" ht="14.15" customHeight="1">
      <c r="A252" s="22"/>
      <c r="B252" s="824"/>
      <c r="C252" s="824"/>
      <c r="D252" s="824"/>
      <c r="E252" s="824"/>
      <c r="F252" s="824"/>
      <c r="G252" s="824"/>
      <c r="H252" s="824"/>
      <c r="I252" s="824"/>
      <c r="J252" s="824"/>
      <c r="K252" s="824"/>
      <c r="L252" s="824"/>
      <c r="M252" s="824"/>
      <c r="N252" s="824"/>
      <c r="O252" s="824"/>
      <c r="P252" s="824"/>
      <c r="Q252" s="824"/>
      <c r="R252" s="22"/>
      <c r="S252" s="22"/>
      <c r="T252" s="22"/>
      <c r="U252" s="22"/>
      <c r="V252" s="22"/>
      <c r="W252" s="22"/>
      <c r="X252" s="22"/>
      <c r="Y252" s="22"/>
    </row>
    <row r="253" spans="1:28" s="77" customFormat="1" ht="14.15" customHeight="1">
      <c r="A253" s="22"/>
      <c r="B253" s="824"/>
      <c r="C253" s="824"/>
      <c r="D253" s="824"/>
      <c r="E253" s="824"/>
      <c r="F253" s="824"/>
      <c r="G253" s="824"/>
      <c r="H253" s="824"/>
      <c r="I253" s="824"/>
      <c r="J253" s="824"/>
      <c r="K253" s="824"/>
      <c r="L253" s="824"/>
      <c r="M253" s="824"/>
      <c r="N253" s="824"/>
      <c r="O253" s="824"/>
      <c r="P253" s="824"/>
      <c r="Q253" s="824"/>
      <c r="R253" s="22"/>
      <c r="S253" s="22"/>
      <c r="T253" s="22"/>
      <c r="U253" s="22"/>
      <c r="V253" s="22"/>
      <c r="W253" s="22"/>
      <c r="X253" s="22"/>
      <c r="Y253" s="22"/>
    </row>
    <row r="254" spans="1:28" s="77" customFormat="1" ht="14.15" customHeight="1">
      <c r="A254" s="22"/>
      <c r="B254" s="824"/>
      <c r="C254" s="824"/>
      <c r="D254" s="824"/>
      <c r="E254" s="824"/>
      <c r="F254" s="824"/>
      <c r="G254" s="824"/>
      <c r="H254" s="824"/>
      <c r="I254" s="824"/>
      <c r="J254" s="824"/>
      <c r="K254" s="824"/>
      <c r="L254" s="824"/>
      <c r="M254" s="824"/>
      <c r="N254" s="824"/>
      <c r="O254" s="824"/>
      <c r="P254" s="824"/>
      <c r="Q254" s="824"/>
      <c r="R254" s="22"/>
      <c r="S254" s="22"/>
      <c r="T254" s="22"/>
      <c r="U254" s="22"/>
      <c r="V254" s="22"/>
      <c r="W254" s="22"/>
      <c r="X254" s="22"/>
      <c r="Y254" s="22"/>
    </row>
    <row r="255" spans="1:28" s="77" customFormat="1" ht="14.15" customHeight="1">
      <c r="A255" s="22"/>
      <c r="B255" s="824"/>
      <c r="C255" s="824"/>
      <c r="D255" s="824"/>
      <c r="E255" s="824"/>
      <c r="F255" s="824"/>
      <c r="G255" s="824"/>
      <c r="H255" s="824"/>
      <c r="I255" s="824"/>
      <c r="J255" s="824"/>
      <c r="K255" s="824"/>
      <c r="L255" s="824"/>
      <c r="M255" s="824"/>
      <c r="N255" s="824"/>
      <c r="O255" s="824"/>
      <c r="P255" s="824"/>
      <c r="Q255" s="824"/>
      <c r="R255" s="22"/>
      <c r="S255" s="22"/>
      <c r="T255" s="22"/>
      <c r="U255" s="22"/>
      <c r="V255" s="22"/>
      <c r="W255" s="22"/>
      <c r="X255" s="22"/>
      <c r="Y255" s="22"/>
    </row>
    <row r="256" spans="1:28" s="77" customFormat="1" ht="14.15" customHeight="1">
      <c r="A256" s="22"/>
      <c r="B256" s="824"/>
      <c r="C256" s="824"/>
      <c r="D256" s="824"/>
      <c r="E256" s="824"/>
      <c r="F256" s="824"/>
      <c r="G256" s="824"/>
      <c r="H256" s="824"/>
      <c r="I256" s="824"/>
      <c r="J256" s="824"/>
      <c r="K256" s="824"/>
      <c r="L256" s="824"/>
      <c r="M256" s="824"/>
      <c r="N256" s="824"/>
      <c r="O256" s="824"/>
      <c r="P256" s="824"/>
      <c r="Q256" s="824"/>
      <c r="R256" s="22"/>
      <c r="S256" s="22"/>
      <c r="T256" s="22"/>
      <c r="U256" s="22"/>
      <c r="V256" s="22"/>
      <c r="W256" s="22"/>
      <c r="X256" s="22"/>
      <c r="Y256" s="22"/>
    </row>
    <row r="257" spans="1:49" s="77" customFormat="1" ht="14.15" customHeight="1">
      <c r="A257" s="22"/>
      <c r="B257" s="824"/>
      <c r="C257" s="824"/>
      <c r="D257" s="824"/>
      <c r="E257" s="824"/>
      <c r="F257" s="824"/>
      <c r="G257" s="824"/>
      <c r="H257" s="824"/>
      <c r="I257" s="824"/>
      <c r="J257" s="824"/>
      <c r="K257" s="824"/>
      <c r="L257" s="824"/>
      <c r="M257" s="824"/>
      <c r="N257" s="824"/>
      <c r="O257" s="824"/>
      <c r="P257" s="824"/>
      <c r="Q257" s="824"/>
      <c r="R257" s="22"/>
      <c r="S257" s="22"/>
      <c r="T257" s="22"/>
      <c r="U257" s="22"/>
      <c r="V257" s="22"/>
      <c r="W257" s="22"/>
      <c r="X257" s="22"/>
      <c r="Y257" s="22"/>
    </row>
    <row r="258" spans="1:49" s="77" customFormat="1" ht="14.15" customHeight="1">
      <c r="A258" s="22"/>
      <c r="B258" s="824"/>
      <c r="C258" s="824"/>
      <c r="D258" s="824"/>
      <c r="E258" s="824"/>
      <c r="F258" s="824"/>
      <c r="G258" s="824"/>
      <c r="H258" s="824"/>
      <c r="I258" s="824"/>
      <c r="J258" s="824"/>
      <c r="K258" s="824"/>
      <c r="L258" s="824"/>
      <c r="M258" s="824"/>
      <c r="N258" s="824"/>
      <c r="O258" s="824"/>
      <c r="P258" s="824"/>
      <c r="Q258" s="824"/>
      <c r="R258" s="22"/>
      <c r="S258" s="22"/>
      <c r="T258" s="22"/>
      <c r="U258" s="22"/>
      <c r="V258" s="22"/>
      <c r="W258" s="22"/>
      <c r="X258" s="22"/>
      <c r="Y258" s="22"/>
    </row>
    <row r="259" spans="1:49" s="77" customFormat="1" ht="14.15" customHeight="1">
      <c r="A259" s="22"/>
      <c r="B259" s="824"/>
      <c r="C259" s="824"/>
      <c r="D259" s="824"/>
      <c r="E259" s="824"/>
      <c r="F259" s="824"/>
      <c r="G259" s="824"/>
      <c r="H259" s="824"/>
      <c r="I259" s="824"/>
      <c r="J259" s="824"/>
      <c r="K259" s="824"/>
      <c r="L259" s="824"/>
      <c r="M259" s="824"/>
      <c r="N259" s="824"/>
      <c r="O259" s="824"/>
      <c r="P259" s="824"/>
      <c r="Q259" s="824"/>
      <c r="R259" s="22"/>
      <c r="S259" s="22"/>
      <c r="T259" s="22"/>
      <c r="U259" s="22"/>
      <c r="V259" s="22"/>
      <c r="W259" s="22"/>
      <c r="X259" s="22"/>
      <c r="Y259" s="22"/>
    </row>
    <row r="260" spans="1:49" s="77" customFormat="1" ht="14.15" customHeight="1">
      <c r="A260" s="22"/>
      <c r="B260" s="824"/>
      <c r="C260" s="824"/>
      <c r="D260" s="824"/>
      <c r="E260" s="824"/>
      <c r="F260" s="824"/>
      <c r="G260" s="824"/>
      <c r="H260" s="824"/>
      <c r="I260" s="824"/>
      <c r="J260" s="824"/>
      <c r="K260" s="824"/>
      <c r="L260" s="824"/>
      <c r="M260" s="824"/>
      <c r="N260" s="824"/>
      <c r="O260" s="824"/>
      <c r="P260" s="824"/>
      <c r="Q260" s="824"/>
      <c r="R260" s="22"/>
      <c r="S260" s="22"/>
      <c r="T260" s="22"/>
      <c r="U260" s="22"/>
      <c r="V260" s="22"/>
      <c r="W260" s="22"/>
      <c r="X260" s="22"/>
      <c r="Y260" s="22"/>
    </row>
    <row r="261" spans="1:49" s="77" customFormat="1" ht="14.15" customHeight="1">
      <c r="A261" s="22"/>
      <c r="B261" s="53"/>
      <c r="C261" s="53"/>
      <c r="D261" s="53"/>
      <c r="E261" s="53"/>
      <c r="F261" s="53"/>
      <c r="G261" s="53"/>
      <c r="H261" s="53"/>
      <c r="I261" s="53"/>
      <c r="J261" s="53"/>
      <c r="K261" s="53"/>
      <c r="L261" s="53"/>
      <c r="M261" s="53"/>
      <c r="N261" s="53"/>
      <c r="O261" s="53"/>
      <c r="P261" s="53"/>
      <c r="Q261" s="53"/>
      <c r="R261" s="22"/>
      <c r="S261" s="22"/>
      <c r="T261" s="22"/>
      <c r="U261" s="22"/>
      <c r="V261" s="22"/>
      <c r="W261" s="22"/>
      <c r="X261" s="22"/>
      <c r="Y261" s="22"/>
    </row>
    <row r="262" spans="1:49" ht="14.15" customHeight="1">
      <c r="A262" s="22"/>
      <c r="B262" s="834" t="s">
        <v>342</v>
      </c>
      <c r="C262" s="834"/>
      <c r="D262" s="834"/>
      <c r="E262" s="834"/>
      <c r="F262" s="834"/>
      <c r="G262" s="834"/>
      <c r="H262" s="834"/>
      <c r="I262" s="834"/>
      <c r="J262" s="834"/>
      <c r="K262" s="834"/>
      <c r="L262" s="834"/>
      <c r="M262" s="834"/>
      <c r="N262" s="834"/>
      <c r="O262" s="834"/>
      <c r="P262" s="834"/>
      <c r="Q262" s="834"/>
      <c r="R262" s="834"/>
      <c r="S262" s="834"/>
      <c r="T262" s="834"/>
      <c r="U262" s="834"/>
      <c r="V262" s="834"/>
      <c r="W262" s="834"/>
      <c r="X262" s="834"/>
      <c r="Y262" s="834"/>
      <c r="Z262" s="834"/>
      <c r="AT262" s="50"/>
      <c r="AU262" s="50"/>
      <c r="AV262" s="50"/>
      <c r="AW262" s="50"/>
    </row>
    <row r="263" spans="1:49" s="1" customFormat="1">
      <c r="A263" s="394"/>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c r="Y263" s="253"/>
      <c r="Z263" s="253"/>
      <c r="AA263" s="80"/>
      <c r="AB263" s="80"/>
      <c r="AC263" s="77"/>
      <c r="AD263" s="77"/>
      <c r="AE263" s="77"/>
      <c r="AF263" s="77"/>
      <c r="AG263" s="77"/>
      <c r="AH263" s="77"/>
      <c r="AI263" s="77"/>
      <c r="AJ263" s="77"/>
      <c r="AK263" s="77"/>
      <c r="AL263" s="77"/>
      <c r="AM263" s="77"/>
      <c r="AN263" s="77"/>
      <c r="AO263" s="77"/>
      <c r="AP263" s="77"/>
      <c r="AQ263" s="77"/>
      <c r="AR263" s="77"/>
      <c r="AS263" s="77"/>
      <c r="AT263" s="70"/>
      <c r="AU263" s="70"/>
      <c r="AV263" s="70"/>
      <c r="AW263" s="70"/>
    </row>
    <row r="264" spans="1:49" s="1" customFormat="1">
      <c r="A264" s="394"/>
      <c r="B264" s="212" t="s">
        <v>343</v>
      </c>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c r="AA264" s="80"/>
      <c r="AB264" s="80"/>
      <c r="AC264" s="77"/>
      <c r="AD264" s="77"/>
      <c r="AE264" s="77"/>
      <c r="AF264" s="77"/>
      <c r="AG264" s="77"/>
      <c r="AH264" s="77"/>
      <c r="AI264" s="77"/>
      <c r="AJ264" s="77"/>
      <c r="AK264" s="77"/>
      <c r="AL264" s="77"/>
      <c r="AM264" s="77"/>
      <c r="AN264" s="77"/>
      <c r="AO264" s="77"/>
      <c r="AP264" s="77"/>
      <c r="AQ264" s="77"/>
      <c r="AR264" s="77"/>
      <c r="AS264" s="77"/>
      <c r="AT264" s="70"/>
      <c r="AU264" s="70"/>
      <c r="AV264" s="70"/>
      <c r="AW264" s="70"/>
    </row>
    <row r="265" spans="1:49" s="1" customFormat="1" ht="14.25" customHeight="1">
      <c r="A265" s="22"/>
      <c r="B265" s="11"/>
      <c r="C265" s="11"/>
      <c r="D265" s="11"/>
      <c r="E265" s="11"/>
      <c r="F265" s="11"/>
      <c r="G265" s="11"/>
      <c r="H265" s="11"/>
      <c r="I265" s="11"/>
      <c r="J265" s="11"/>
      <c r="K265" s="81">
        <f>Calc!$J$6</f>
        <v>2021</v>
      </c>
      <c r="L265" s="81">
        <f>Calc!$J$7</f>
        <v>2022</v>
      </c>
      <c r="M265" s="81">
        <f>Calc!$J$8</f>
        <v>2023</v>
      </c>
      <c r="N265" s="81">
        <f>Calc!$J$9</f>
        <v>2024</v>
      </c>
      <c r="O265" s="81">
        <f>Calc!$J$10</f>
        <v>2025</v>
      </c>
      <c r="P265" s="81" t="str">
        <f>Calc!$J$11</f>
        <v/>
      </c>
      <c r="Q265" s="81" t="str">
        <f>Calc!$J$12</f>
        <v/>
      </c>
      <c r="R265" s="81" t="str">
        <f>Calc!$J$13</f>
        <v/>
      </c>
      <c r="S265" s="81" t="str">
        <f>Calc!$J$14</f>
        <v/>
      </c>
      <c r="T265" s="81" t="str">
        <f>Calc!$J$15</f>
        <v/>
      </c>
      <c r="U265" s="81" t="str">
        <f>Calc!$J$16</f>
        <v/>
      </c>
      <c r="V265" s="81" t="str">
        <f>Calc!$J$17</f>
        <v/>
      </c>
      <c r="W265" s="11"/>
      <c r="X265" s="835" t="s">
        <v>282</v>
      </c>
      <c r="Y265" s="836"/>
      <c r="Z265" s="837"/>
      <c r="AA265" s="70"/>
      <c r="AB265" s="80"/>
      <c r="AC265" s="77"/>
      <c r="AD265" s="77"/>
      <c r="AE265" s="77"/>
      <c r="AF265" s="77"/>
      <c r="AG265" s="77"/>
      <c r="AH265" s="77"/>
      <c r="AI265" s="77"/>
      <c r="AJ265" s="77"/>
      <c r="AK265" s="77"/>
      <c r="AL265" s="77"/>
      <c r="AM265" s="77"/>
      <c r="AN265" s="77"/>
      <c r="AO265" s="77"/>
      <c r="AP265" s="77"/>
      <c r="AQ265" s="77"/>
      <c r="AR265" s="77"/>
      <c r="AS265" s="77"/>
      <c r="AT265" s="70"/>
      <c r="AU265" s="70"/>
      <c r="AV265" s="70"/>
      <c r="AW265" s="70"/>
    </row>
    <row r="266" spans="1:49" s="1" customFormat="1" ht="25">
      <c r="A266" s="141"/>
      <c r="B266" s="890" t="s">
        <v>283</v>
      </c>
      <c r="C266" s="891"/>
      <c r="D266" s="892"/>
      <c r="E266" s="82" t="s">
        <v>284</v>
      </c>
      <c r="F266" s="890" t="s">
        <v>285</v>
      </c>
      <c r="G266" s="891"/>
      <c r="H266" s="892"/>
      <c r="I266" s="83" t="s">
        <v>73</v>
      </c>
      <c r="J266" s="11"/>
      <c r="K266" s="71" t="s">
        <v>232</v>
      </c>
      <c r="L266" s="71" t="s">
        <v>233</v>
      </c>
      <c r="M266" s="71" t="s">
        <v>234</v>
      </c>
      <c r="N266" s="71" t="s">
        <v>235</v>
      </c>
      <c r="O266" s="71" t="s">
        <v>236</v>
      </c>
      <c r="P266" s="71" t="s">
        <v>237</v>
      </c>
      <c r="Q266" s="71" t="s">
        <v>238</v>
      </c>
      <c r="R266" s="71" t="s">
        <v>239</v>
      </c>
      <c r="S266" s="71" t="s">
        <v>240</v>
      </c>
      <c r="T266" s="71" t="s">
        <v>241</v>
      </c>
      <c r="U266" s="71" t="s">
        <v>242</v>
      </c>
      <c r="V266" s="71" t="s">
        <v>243</v>
      </c>
      <c r="W266" s="11"/>
      <c r="X266" s="14">
        <v>2030</v>
      </c>
      <c r="Y266" s="14">
        <v>2040</v>
      </c>
      <c r="Z266" s="14">
        <v>2050</v>
      </c>
      <c r="AA266" s="80"/>
      <c r="AB266" s="77"/>
      <c r="AC266" s="77"/>
      <c r="AD266" s="77"/>
      <c r="AE266" s="77"/>
      <c r="AF266" s="77"/>
      <c r="AG266" s="77"/>
      <c r="AH266" s="77"/>
      <c r="AI266" s="77"/>
      <c r="AJ266" s="77"/>
      <c r="AK266" s="77"/>
      <c r="AL266" s="77"/>
      <c r="AM266" s="77"/>
      <c r="AN266" s="77"/>
      <c r="AO266" s="77"/>
      <c r="AP266" s="77"/>
      <c r="AQ266" s="77"/>
      <c r="AR266" s="77"/>
      <c r="AS266" s="77"/>
      <c r="AT266" s="70"/>
      <c r="AU266" s="70"/>
      <c r="AV266" s="70"/>
      <c r="AW266" s="70"/>
    </row>
    <row r="267" spans="1:49" ht="15.5">
      <c r="A267" s="141"/>
      <c r="B267" s="887"/>
      <c r="C267" s="888"/>
      <c r="D267" s="889"/>
      <c r="E267" s="84" t="s">
        <v>287</v>
      </c>
      <c r="F267" s="884"/>
      <c r="G267" s="885"/>
      <c r="H267" s="886"/>
      <c r="I267" s="85"/>
      <c r="J267" s="79"/>
      <c r="K267" s="410">
        <v>0</v>
      </c>
      <c r="L267" s="410">
        <v>0</v>
      </c>
      <c r="M267" s="410">
        <v>0</v>
      </c>
      <c r="N267" s="410">
        <v>0</v>
      </c>
      <c r="O267" s="410">
        <v>0</v>
      </c>
      <c r="P267" s="410">
        <v>0</v>
      </c>
      <c r="Q267" s="410">
        <v>0</v>
      </c>
      <c r="R267" s="410">
        <v>0</v>
      </c>
      <c r="S267" s="410">
        <v>0</v>
      </c>
      <c r="T267" s="410">
        <v>0</v>
      </c>
      <c r="U267" s="410">
        <v>0</v>
      </c>
      <c r="V267" s="410">
        <v>0</v>
      </c>
      <c r="W267" s="411"/>
      <c r="X267" s="410">
        <v>0</v>
      </c>
      <c r="Y267" s="410">
        <v>0</v>
      </c>
      <c r="Z267" s="410">
        <v>0</v>
      </c>
      <c r="AT267" s="50"/>
      <c r="AU267" s="50"/>
      <c r="AV267" s="50"/>
      <c r="AW267" s="50"/>
    </row>
    <row r="268" spans="1:49" ht="15.5">
      <c r="A268" s="141"/>
      <c r="B268" s="887"/>
      <c r="C268" s="888"/>
      <c r="D268" s="889"/>
      <c r="E268" s="84" t="s">
        <v>289</v>
      </c>
      <c r="F268" s="884"/>
      <c r="G268" s="885"/>
      <c r="H268" s="886"/>
      <c r="I268" s="85"/>
      <c r="J268" s="79"/>
      <c r="K268" s="410">
        <v>0</v>
      </c>
      <c r="L268" s="410">
        <v>0</v>
      </c>
      <c r="M268" s="410">
        <v>0</v>
      </c>
      <c r="N268" s="410">
        <v>0</v>
      </c>
      <c r="O268" s="410">
        <v>0</v>
      </c>
      <c r="P268" s="410">
        <v>0</v>
      </c>
      <c r="Q268" s="410">
        <v>0</v>
      </c>
      <c r="R268" s="410">
        <v>0</v>
      </c>
      <c r="S268" s="410">
        <v>0</v>
      </c>
      <c r="T268" s="410">
        <v>0</v>
      </c>
      <c r="U268" s="410">
        <v>0</v>
      </c>
      <c r="V268" s="410">
        <v>0</v>
      </c>
      <c r="W268" s="411"/>
      <c r="X268" s="410">
        <v>0</v>
      </c>
      <c r="Y268" s="410">
        <v>0</v>
      </c>
      <c r="Z268" s="410">
        <v>0</v>
      </c>
      <c r="AT268" s="50"/>
      <c r="AU268" s="50"/>
      <c r="AV268" s="50"/>
      <c r="AW268" s="50"/>
    </row>
    <row r="269" spans="1:49" ht="15.5">
      <c r="A269" s="141"/>
      <c r="B269" s="887"/>
      <c r="C269" s="888"/>
      <c r="D269" s="889"/>
      <c r="E269" s="84" t="s">
        <v>293</v>
      </c>
      <c r="F269" s="884"/>
      <c r="G269" s="885"/>
      <c r="H269" s="886"/>
      <c r="I269" s="85"/>
      <c r="J269" s="79"/>
      <c r="K269" s="410">
        <v>0</v>
      </c>
      <c r="L269" s="410">
        <v>0</v>
      </c>
      <c r="M269" s="410">
        <v>0</v>
      </c>
      <c r="N269" s="410">
        <v>0</v>
      </c>
      <c r="O269" s="410">
        <v>0</v>
      </c>
      <c r="P269" s="410">
        <v>0</v>
      </c>
      <c r="Q269" s="410">
        <v>0</v>
      </c>
      <c r="R269" s="410">
        <v>0</v>
      </c>
      <c r="S269" s="410">
        <v>0</v>
      </c>
      <c r="T269" s="410">
        <v>0</v>
      </c>
      <c r="U269" s="410">
        <v>0</v>
      </c>
      <c r="V269" s="410">
        <v>0</v>
      </c>
      <c r="W269" s="411"/>
      <c r="X269" s="410">
        <v>0</v>
      </c>
      <c r="Y269" s="410">
        <v>0</v>
      </c>
      <c r="Z269" s="410">
        <v>0</v>
      </c>
      <c r="AT269" s="50"/>
      <c r="AU269" s="50"/>
      <c r="AV269" s="50"/>
      <c r="AW269" s="50"/>
    </row>
    <row r="270" spans="1:49" ht="15.5">
      <c r="A270" s="141"/>
      <c r="B270" s="887"/>
      <c r="C270" s="888"/>
      <c r="D270" s="889"/>
      <c r="E270" s="84" t="s">
        <v>296</v>
      </c>
      <c r="F270" s="884"/>
      <c r="G270" s="885"/>
      <c r="H270" s="886"/>
      <c r="I270" s="85"/>
      <c r="J270" s="79"/>
      <c r="K270" s="410">
        <v>0</v>
      </c>
      <c r="L270" s="410">
        <v>0</v>
      </c>
      <c r="M270" s="410">
        <v>0</v>
      </c>
      <c r="N270" s="410">
        <v>0</v>
      </c>
      <c r="O270" s="410">
        <v>0</v>
      </c>
      <c r="P270" s="410">
        <v>0</v>
      </c>
      <c r="Q270" s="410">
        <v>0</v>
      </c>
      <c r="R270" s="410">
        <v>0</v>
      </c>
      <c r="S270" s="410">
        <v>0</v>
      </c>
      <c r="T270" s="410">
        <v>0</v>
      </c>
      <c r="U270" s="410">
        <v>0</v>
      </c>
      <c r="V270" s="410">
        <v>0</v>
      </c>
      <c r="W270" s="411"/>
      <c r="X270" s="410">
        <v>0</v>
      </c>
      <c r="Y270" s="410">
        <v>0</v>
      </c>
      <c r="Z270" s="410">
        <v>0</v>
      </c>
      <c r="AT270" s="50"/>
      <c r="AU270" s="50"/>
      <c r="AV270" s="50"/>
      <c r="AW270" s="50"/>
    </row>
    <row r="271" spans="1:49" ht="15.5">
      <c r="A271" s="141"/>
      <c r="B271" s="887"/>
      <c r="C271" s="888"/>
      <c r="D271" s="889"/>
      <c r="E271" s="84" t="s">
        <v>299</v>
      </c>
      <c r="F271" s="884"/>
      <c r="G271" s="885"/>
      <c r="H271" s="886"/>
      <c r="I271" s="85"/>
      <c r="J271" s="79"/>
      <c r="K271" s="410">
        <v>0</v>
      </c>
      <c r="L271" s="410">
        <v>0</v>
      </c>
      <c r="M271" s="410">
        <v>0</v>
      </c>
      <c r="N271" s="410">
        <v>0</v>
      </c>
      <c r="O271" s="410">
        <v>0</v>
      </c>
      <c r="P271" s="410">
        <v>0</v>
      </c>
      <c r="Q271" s="410">
        <v>0</v>
      </c>
      <c r="R271" s="410">
        <v>0</v>
      </c>
      <c r="S271" s="410">
        <v>0</v>
      </c>
      <c r="T271" s="410">
        <v>0</v>
      </c>
      <c r="U271" s="410">
        <v>0</v>
      </c>
      <c r="V271" s="410">
        <v>0</v>
      </c>
      <c r="W271" s="411"/>
      <c r="X271" s="410">
        <v>0</v>
      </c>
      <c r="Y271" s="410">
        <v>0</v>
      </c>
      <c r="Z271" s="410">
        <v>0</v>
      </c>
      <c r="AT271" s="50"/>
      <c r="AU271" s="50"/>
      <c r="AV271" s="50"/>
      <c r="AW271" s="50"/>
    </row>
    <row r="272" spans="1:49" ht="15.5">
      <c r="A272" s="141"/>
      <c r="B272" s="887"/>
      <c r="C272" s="888"/>
      <c r="D272" s="889"/>
      <c r="E272" s="84" t="s">
        <v>305</v>
      </c>
      <c r="F272" s="884"/>
      <c r="G272" s="885"/>
      <c r="H272" s="886"/>
      <c r="I272" s="85"/>
      <c r="J272" s="79"/>
      <c r="K272" s="410">
        <v>0</v>
      </c>
      <c r="L272" s="410">
        <v>0</v>
      </c>
      <c r="M272" s="410">
        <v>0</v>
      </c>
      <c r="N272" s="410">
        <v>0</v>
      </c>
      <c r="O272" s="410">
        <v>0</v>
      </c>
      <c r="P272" s="410">
        <v>0</v>
      </c>
      <c r="Q272" s="410">
        <v>0</v>
      </c>
      <c r="R272" s="410">
        <v>0</v>
      </c>
      <c r="S272" s="410">
        <v>0</v>
      </c>
      <c r="T272" s="410">
        <v>0</v>
      </c>
      <c r="U272" s="410">
        <v>0</v>
      </c>
      <c r="V272" s="410">
        <v>0</v>
      </c>
      <c r="W272" s="411"/>
      <c r="X272" s="410">
        <v>0</v>
      </c>
      <c r="Y272" s="410">
        <v>0</v>
      </c>
      <c r="Z272" s="410">
        <v>0</v>
      </c>
      <c r="AT272" s="50"/>
      <c r="AU272" s="50"/>
      <c r="AV272" s="50"/>
      <c r="AW272" s="50"/>
    </row>
    <row r="273" spans="1:49" ht="15.5">
      <c r="A273" s="141"/>
      <c r="B273" s="887"/>
      <c r="C273" s="888"/>
      <c r="D273" s="889"/>
      <c r="E273" s="84" t="s">
        <v>308</v>
      </c>
      <c r="F273" s="884"/>
      <c r="G273" s="885"/>
      <c r="H273" s="886"/>
      <c r="I273" s="85"/>
      <c r="J273" s="79"/>
      <c r="K273" s="410">
        <v>0</v>
      </c>
      <c r="L273" s="410">
        <v>0</v>
      </c>
      <c r="M273" s="410">
        <v>0</v>
      </c>
      <c r="N273" s="410">
        <v>0</v>
      </c>
      <c r="O273" s="410">
        <v>0</v>
      </c>
      <c r="P273" s="410">
        <v>0</v>
      </c>
      <c r="Q273" s="410">
        <v>0</v>
      </c>
      <c r="R273" s="410">
        <v>0</v>
      </c>
      <c r="S273" s="410">
        <v>0</v>
      </c>
      <c r="T273" s="410">
        <v>0</v>
      </c>
      <c r="U273" s="410">
        <v>0</v>
      </c>
      <c r="V273" s="410">
        <v>0</v>
      </c>
      <c r="W273" s="411"/>
      <c r="X273" s="410">
        <v>0</v>
      </c>
      <c r="Y273" s="410">
        <v>0</v>
      </c>
      <c r="Z273" s="410">
        <v>0</v>
      </c>
      <c r="AT273" s="50"/>
      <c r="AU273" s="50"/>
      <c r="AV273" s="50"/>
      <c r="AW273" s="50"/>
    </row>
    <row r="274" spans="1:49" ht="15.5">
      <c r="A274" s="141"/>
      <c r="B274" s="887"/>
      <c r="C274" s="888"/>
      <c r="D274" s="889"/>
      <c r="E274" s="84" t="s">
        <v>330</v>
      </c>
      <c r="F274" s="884"/>
      <c r="G274" s="885"/>
      <c r="H274" s="886"/>
      <c r="I274" s="85"/>
      <c r="J274" s="79"/>
      <c r="K274" s="410">
        <v>0</v>
      </c>
      <c r="L274" s="410">
        <v>0</v>
      </c>
      <c r="M274" s="410">
        <v>0</v>
      </c>
      <c r="N274" s="410">
        <v>0</v>
      </c>
      <c r="O274" s="410">
        <v>0</v>
      </c>
      <c r="P274" s="410">
        <v>0</v>
      </c>
      <c r="Q274" s="410">
        <v>0</v>
      </c>
      <c r="R274" s="410">
        <v>0</v>
      </c>
      <c r="S274" s="410">
        <v>0</v>
      </c>
      <c r="T274" s="410">
        <v>0</v>
      </c>
      <c r="U274" s="410">
        <v>0</v>
      </c>
      <c r="V274" s="410">
        <v>0</v>
      </c>
      <c r="W274" s="411"/>
      <c r="X274" s="410">
        <v>0</v>
      </c>
      <c r="Y274" s="410">
        <v>0</v>
      </c>
      <c r="Z274" s="410">
        <v>0</v>
      </c>
      <c r="AT274" s="50"/>
      <c r="AU274" s="50"/>
      <c r="AV274" s="50"/>
      <c r="AW274" s="50"/>
    </row>
    <row r="275" spans="1:49" ht="15.5">
      <c r="A275" s="141"/>
      <c r="B275" s="887"/>
      <c r="C275" s="888"/>
      <c r="D275" s="889"/>
      <c r="E275" s="84" t="s">
        <v>310</v>
      </c>
      <c r="F275" s="884"/>
      <c r="G275" s="885"/>
      <c r="H275" s="886"/>
      <c r="I275" s="85"/>
      <c r="J275" s="79"/>
      <c r="K275" s="410">
        <v>0</v>
      </c>
      <c r="L275" s="410">
        <v>0</v>
      </c>
      <c r="M275" s="410">
        <v>0</v>
      </c>
      <c r="N275" s="410">
        <v>0</v>
      </c>
      <c r="O275" s="410">
        <v>0</v>
      </c>
      <c r="P275" s="410">
        <v>0</v>
      </c>
      <c r="Q275" s="410">
        <v>0</v>
      </c>
      <c r="R275" s="410">
        <v>0</v>
      </c>
      <c r="S275" s="410">
        <v>0</v>
      </c>
      <c r="T275" s="410">
        <v>0</v>
      </c>
      <c r="U275" s="410">
        <v>0</v>
      </c>
      <c r="V275" s="410">
        <v>0</v>
      </c>
      <c r="W275" s="411"/>
      <c r="X275" s="410">
        <v>0</v>
      </c>
      <c r="Y275" s="410">
        <v>0</v>
      </c>
      <c r="Z275" s="410">
        <v>0</v>
      </c>
      <c r="AT275" s="50"/>
      <c r="AU275" s="50"/>
      <c r="AV275" s="50"/>
      <c r="AW275" s="50"/>
    </row>
    <row r="276" spans="1:49" ht="15.5">
      <c r="A276" s="141"/>
      <c r="B276" s="887"/>
      <c r="C276" s="888"/>
      <c r="D276" s="889"/>
      <c r="E276" s="86" t="s">
        <v>311</v>
      </c>
      <c r="F276" s="884"/>
      <c r="G276" s="885"/>
      <c r="H276" s="886"/>
      <c r="I276" s="85"/>
      <c r="J276" s="79"/>
      <c r="K276" s="410">
        <v>0</v>
      </c>
      <c r="L276" s="410">
        <v>0</v>
      </c>
      <c r="M276" s="410">
        <v>0</v>
      </c>
      <c r="N276" s="410">
        <v>0</v>
      </c>
      <c r="O276" s="410">
        <v>0</v>
      </c>
      <c r="P276" s="410">
        <v>0</v>
      </c>
      <c r="Q276" s="410">
        <v>0</v>
      </c>
      <c r="R276" s="410">
        <v>0</v>
      </c>
      <c r="S276" s="410">
        <v>0</v>
      </c>
      <c r="T276" s="410">
        <v>0</v>
      </c>
      <c r="U276" s="410">
        <v>0</v>
      </c>
      <c r="V276" s="410">
        <v>0</v>
      </c>
      <c r="W276" s="411"/>
      <c r="X276" s="410">
        <v>0</v>
      </c>
      <c r="Y276" s="410">
        <v>0</v>
      </c>
      <c r="Z276" s="410">
        <v>0</v>
      </c>
      <c r="AT276" s="50"/>
      <c r="AU276" s="50"/>
      <c r="AV276" s="50"/>
      <c r="AW276" s="50"/>
    </row>
    <row r="277" spans="1:49" ht="16" thickBot="1">
      <c r="A277" s="141"/>
      <c r="B277" s="893"/>
      <c r="C277" s="894"/>
      <c r="D277" s="895"/>
      <c r="E277" s="84" t="s">
        <v>312</v>
      </c>
      <c r="F277" s="896"/>
      <c r="G277" s="897"/>
      <c r="H277" s="898"/>
      <c r="I277" s="85"/>
      <c r="J277" s="79"/>
      <c r="K277" s="412">
        <v>0</v>
      </c>
      <c r="L277" s="412">
        <v>0</v>
      </c>
      <c r="M277" s="412">
        <v>0</v>
      </c>
      <c r="N277" s="412">
        <v>0</v>
      </c>
      <c r="O277" s="412">
        <v>0</v>
      </c>
      <c r="P277" s="412">
        <v>0</v>
      </c>
      <c r="Q277" s="412">
        <v>0</v>
      </c>
      <c r="R277" s="412">
        <v>0</v>
      </c>
      <c r="S277" s="412">
        <v>0</v>
      </c>
      <c r="T277" s="412">
        <v>0</v>
      </c>
      <c r="U277" s="412">
        <v>0</v>
      </c>
      <c r="V277" s="412">
        <v>0</v>
      </c>
      <c r="W277" s="411"/>
      <c r="X277" s="410">
        <v>0</v>
      </c>
      <c r="Y277" s="410">
        <v>0</v>
      </c>
      <c r="Z277" s="410">
        <v>0</v>
      </c>
      <c r="AT277" s="50"/>
      <c r="AU277" s="50"/>
      <c r="AV277" s="50"/>
      <c r="AW277" s="50"/>
    </row>
    <row r="278" spans="1:49" s="1" customFormat="1" ht="15.65" customHeight="1" thickTop="1">
      <c r="A278" s="141"/>
      <c r="B278" s="817" t="s">
        <v>344</v>
      </c>
      <c r="C278" s="818"/>
      <c r="D278" s="818"/>
      <c r="E278" s="818"/>
      <c r="F278" s="818"/>
      <c r="G278" s="818"/>
      <c r="H278" s="819"/>
      <c r="I278" s="87" t="s">
        <v>81</v>
      </c>
      <c r="J278" s="163"/>
      <c r="K278" s="421">
        <v>0</v>
      </c>
      <c r="L278" s="421">
        <v>0</v>
      </c>
      <c r="M278" s="421">
        <v>0</v>
      </c>
      <c r="N278" s="421">
        <v>0</v>
      </c>
      <c r="O278" s="421">
        <v>0</v>
      </c>
      <c r="P278" s="421">
        <v>0</v>
      </c>
      <c r="Q278" s="421">
        <v>0</v>
      </c>
      <c r="R278" s="421">
        <v>0</v>
      </c>
      <c r="S278" s="421">
        <v>0</v>
      </c>
      <c r="T278" s="421">
        <v>0</v>
      </c>
      <c r="U278" s="421">
        <v>0</v>
      </c>
      <c r="V278" s="421">
        <v>0</v>
      </c>
      <c r="W278" s="411"/>
      <c r="X278" s="427"/>
      <c r="Y278" s="427"/>
      <c r="Z278" s="427"/>
      <c r="AA278" s="80"/>
      <c r="AB278" s="77"/>
      <c r="AC278" s="77"/>
      <c r="AD278" s="77"/>
      <c r="AE278" s="77"/>
      <c r="AF278" s="77"/>
      <c r="AG278" s="77"/>
      <c r="AH278" s="77"/>
      <c r="AI278" s="77"/>
      <c r="AJ278" s="77"/>
      <c r="AK278" s="77"/>
      <c r="AL278" s="77"/>
      <c r="AM278" s="77"/>
      <c r="AN278" s="77"/>
      <c r="AO278" s="77"/>
      <c r="AP278" s="77"/>
      <c r="AQ278" s="77"/>
      <c r="AR278" s="77"/>
      <c r="AS278" s="77"/>
      <c r="AT278" s="70"/>
      <c r="AU278" s="70"/>
      <c r="AV278" s="70"/>
      <c r="AW278" s="70"/>
    </row>
    <row r="279" spans="1:49" s="1" customFormat="1" ht="15.75" customHeight="1">
      <c r="A279" s="141"/>
      <c r="B279" s="817" t="s">
        <v>345</v>
      </c>
      <c r="C279" s="818"/>
      <c r="D279" s="818"/>
      <c r="E279" s="818"/>
      <c r="F279" s="818"/>
      <c r="G279" s="818"/>
      <c r="H279" s="819"/>
      <c r="I279" s="87" t="s">
        <v>81</v>
      </c>
      <c r="J279" s="163"/>
      <c r="K279" s="414">
        <f>K278</f>
        <v>0</v>
      </c>
      <c r="L279" s="414">
        <f>K279+L278</f>
        <v>0</v>
      </c>
      <c r="M279" s="414">
        <f t="shared" ref="M279:V279" si="6">L279+M278</f>
        <v>0</v>
      </c>
      <c r="N279" s="414">
        <f t="shared" si="6"/>
        <v>0</v>
      </c>
      <c r="O279" s="414">
        <f t="shared" si="6"/>
        <v>0</v>
      </c>
      <c r="P279" s="414">
        <f t="shared" si="6"/>
        <v>0</v>
      </c>
      <c r="Q279" s="414">
        <f t="shared" si="6"/>
        <v>0</v>
      </c>
      <c r="R279" s="414">
        <f t="shared" si="6"/>
        <v>0</v>
      </c>
      <c r="S279" s="414">
        <f t="shared" si="6"/>
        <v>0</v>
      </c>
      <c r="T279" s="414">
        <f t="shared" si="6"/>
        <v>0</v>
      </c>
      <c r="U279" s="414">
        <f t="shared" si="6"/>
        <v>0</v>
      </c>
      <c r="V279" s="414">
        <f t="shared" si="6"/>
        <v>0</v>
      </c>
      <c r="W279" s="415"/>
      <c r="X279" s="420">
        <v>0</v>
      </c>
      <c r="Y279" s="420">
        <v>0</v>
      </c>
      <c r="Z279" s="420">
        <v>0</v>
      </c>
      <c r="AA279" s="80"/>
      <c r="AB279" s="77"/>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ht="15" customHeight="1">
      <c r="A280" s="394"/>
      <c r="B280" s="6"/>
      <c r="C280" s="6"/>
      <c r="D280" s="6"/>
      <c r="E280" s="6"/>
      <c r="F280" s="6"/>
      <c r="G280" s="6"/>
      <c r="H280" s="6"/>
      <c r="I280" s="50"/>
      <c r="J280" s="50"/>
      <c r="K280" s="50"/>
      <c r="L280" s="50"/>
      <c r="M280" s="50"/>
      <c r="N280" s="50"/>
      <c r="O280" s="50"/>
      <c r="P280" s="50"/>
      <c r="Q280" s="50"/>
      <c r="R280" s="77"/>
      <c r="S280" s="77"/>
      <c r="T280" s="77"/>
      <c r="U280" s="77"/>
      <c r="V280" s="77"/>
      <c r="W280" s="77"/>
      <c r="X280" s="77"/>
      <c r="Y280" s="77"/>
      <c r="Z280" s="77"/>
      <c r="AA280" s="12"/>
      <c r="AB280" s="12"/>
      <c r="AC280" s="77"/>
      <c r="AD280" s="77"/>
      <c r="AE280" s="77"/>
      <c r="AF280" s="77"/>
      <c r="AG280" s="77"/>
      <c r="AH280" s="77"/>
      <c r="AI280" s="77"/>
      <c r="AJ280" s="77"/>
      <c r="AK280" s="77"/>
      <c r="AL280" s="77"/>
      <c r="AM280" s="77"/>
      <c r="AN280" s="77"/>
      <c r="AO280" s="77"/>
      <c r="AP280" s="77"/>
      <c r="AQ280" s="77"/>
      <c r="AR280" s="77"/>
      <c r="AS280" s="77"/>
      <c r="AT280" s="70"/>
      <c r="AU280" s="70"/>
      <c r="AV280" s="70"/>
      <c r="AW280" s="70"/>
    </row>
    <row r="281" spans="1:49" s="1" customFormat="1" ht="15" customHeight="1">
      <c r="A281" s="394"/>
      <c r="B281" s="6"/>
      <c r="C281" s="6"/>
      <c r="D281" s="6"/>
      <c r="E281" s="6"/>
      <c r="F281" s="6"/>
      <c r="G281" s="6"/>
      <c r="H281" s="6"/>
      <c r="I281" s="50"/>
      <c r="J281" s="50"/>
      <c r="K281" s="50"/>
      <c r="L281" s="50"/>
      <c r="M281" s="50"/>
      <c r="N281" s="50"/>
      <c r="O281" s="50"/>
      <c r="P281" s="50"/>
      <c r="Q281" s="50"/>
      <c r="R281" s="77"/>
      <c r="S281" s="77"/>
      <c r="T281" s="77"/>
      <c r="U281" s="77"/>
      <c r="V281" s="77"/>
      <c r="W281" s="77"/>
      <c r="X281" s="148" t="s">
        <v>315</v>
      </c>
      <c r="Y281" s="77"/>
      <c r="Z281" s="77"/>
      <c r="AA281" s="12"/>
      <c r="AB281" s="12"/>
      <c r="AC281" s="77"/>
      <c r="AD281" s="77"/>
      <c r="AE281" s="77"/>
      <c r="AF281" s="77"/>
      <c r="AG281" s="77"/>
      <c r="AH281" s="77"/>
      <c r="AI281" s="77"/>
      <c r="AJ281" s="77"/>
      <c r="AK281" s="77"/>
      <c r="AL281" s="77"/>
      <c r="AM281" s="77"/>
      <c r="AN281" s="77"/>
      <c r="AO281" s="77"/>
      <c r="AP281" s="77"/>
      <c r="AQ281" s="77"/>
      <c r="AR281" s="77"/>
      <c r="AS281" s="77"/>
      <c r="AT281" s="70"/>
      <c r="AU281" s="70"/>
      <c r="AV281" s="70"/>
      <c r="AW281" s="70"/>
    </row>
    <row r="282" spans="1:49" ht="14.15" customHeight="1">
      <c r="A282" s="22"/>
      <c r="B282" s="53"/>
      <c r="C282" s="53"/>
      <c r="D282" s="53"/>
      <c r="E282" s="53"/>
      <c r="F282" s="53"/>
      <c r="G282" s="53"/>
      <c r="H282" s="53"/>
      <c r="I282" s="53"/>
      <c r="J282" s="53"/>
      <c r="K282" s="53"/>
      <c r="L282" s="53"/>
      <c r="M282" s="53"/>
      <c r="N282" s="53"/>
      <c r="O282" s="53"/>
      <c r="P282" s="53"/>
      <c r="Q282" s="53"/>
      <c r="R282" s="22"/>
      <c r="S282" s="22"/>
      <c r="T282" s="22"/>
      <c r="U282" s="22"/>
      <c r="V282" s="22"/>
      <c r="W282" s="22"/>
      <c r="X282" s="22"/>
      <c r="Y282" s="22"/>
      <c r="AT282" s="50"/>
      <c r="AU282" s="50"/>
      <c r="AV282" s="50"/>
      <c r="AW282" s="50"/>
    </row>
    <row r="283" spans="1:49" ht="14.15" customHeight="1">
      <c r="A283" s="22"/>
      <c r="B283" s="879" t="s">
        <v>346</v>
      </c>
      <c r="C283" s="879"/>
      <c r="D283" s="879"/>
      <c r="E283" s="879"/>
      <c r="F283" s="879"/>
      <c r="G283" s="879"/>
      <c r="H283" s="879"/>
      <c r="I283" s="879"/>
      <c r="J283" s="879"/>
      <c r="K283" s="879"/>
      <c r="L283" s="879"/>
      <c r="M283" s="879"/>
      <c r="N283" s="879"/>
      <c r="O283" s="879"/>
      <c r="P283" s="879"/>
      <c r="Q283" s="879"/>
      <c r="R283" s="879"/>
      <c r="S283" s="879"/>
      <c r="T283" s="879"/>
      <c r="U283" s="879"/>
      <c r="V283" s="879"/>
      <c r="W283" s="879"/>
      <c r="X283" s="879"/>
      <c r="Y283" s="879"/>
      <c r="Z283" s="879"/>
      <c r="AT283" s="50"/>
      <c r="AU283" s="50"/>
      <c r="AV283" s="50"/>
      <c r="AW283" s="50"/>
    </row>
    <row r="284" spans="1:49" s="1" customFormat="1">
      <c r="A284" s="394"/>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c r="AA284" s="80"/>
      <c r="AB284" s="80"/>
      <c r="AC284" s="77"/>
      <c r="AD284" s="77"/>
      <c r="AE284" s="77"/>
      <c r="AF284" s="77"/>
      <c r="AG284" s="77"/>
      <c r="AH284" s="77"/>
      <c r="AI284" s="77"/>
      <c r="AJ284" s="77"/>
      <c r="AK284" s="77"/>
      <c r="AL284" s="77"/>
      <c r="AM284" s="77"/>
      <c r="AN284" s="77"/>
      <c r="AO284" s="77"/>
      <c r="AP284" s="77"/>
      <c r="AQ284" s="77"/>
      <c r="AR284" s="77"/>
      <c r="AS284" s="77"/>
      <c r="AT284" s="70"/>
      <c r="AU284" s="70"/>
      <c r="AV284" s="70"/>
      <c r="AW284" s="70"/>
    </row>
    <row r="285" spans="1:49" s="1" customFormat="1">
      <c r="A285" s="394"/>
      <c r="B285" s="212" t="s">
        <v>347</v>
      </c>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c r="AA285" s="80"/>
      <c r="AB285" s="80"/>
      <c r="AC285" s="77"/>
      <c r="AD285" s="77"/>
      <c r="AE285" s="77"/>
      <c r="AF285" s="77"/>
      <c r="AG285" s="77"/>
      <c r="AH285" s="77"/>
      <c r="AI285" s="77"/>
      <c r="AJ285" s="77"/>
      <c r="AK285" s="77"/>
      <c r="AL285" s="77"/>
      <c r="AM285" s="77"/>
      <c r="AN285" s="77"/>
      <c r="AO285" s="77"/>
      <c r="AP285" s="77"/>
      <c r="AQ285" s="70"/>
      <c r="AR285" s="70"/>
      <c r="AS285" s="70"/>
      <c r="AT285" s="70"/>
      <c r="AU285" s="70"/>
      <c r="AV285" s="70"/>
      <c r="AW285" s="70"/>
    </row>
    <row r="286" spans="1:49" s="1" customFormat="1" ht="14.25" customHeight="1">
      <c r="A286" s="22"/>
      <c r="B286" s="11"/>
      <c r="C286" s="11"/>
      <c r="D286" s="11"/>
      <c r="E286" s="11"/>
      <c r="F286" s="11"/>
      <c r="G286" s="11"/>
      <c r="H286" s="11"/>
      <c r="I286" s="11"/>
      <c r="J286" s="11"/>
      <c r="K286" s="81">
        <f>Calc!$J$6</f>
        <v>2021</v>
      </c>
      <c r="L286" s="81">
        <f>Calc!$J$7</f>
        <v>2022</v>
      </c>
      <c r="M286" s="81">
        <f>Calc!$J$8</f>
        <v>2023</v>
      </c>
      <c r="N286" s="81">
        <f>Calc!$J$9</f>
        <v>2024</v>
      </c>
      <c r="O286" s="81">
        <f>Calc!$J$10</f>
        <v>2025</v>
      </c>
      <c r="P286" s="81" t="str">
        <f>Calc!$J$11</f>
        <v/>
      </c>
      <c r="Q286" s="81" t="str">
        <f>Calc!$J$12</f>
        <v/>
      </c>
      <c r="R286" s="81" t="str">
        <f>Calc!$J$13</f>
        <v/>
      </c>
      <c r="S286" s="81" t="str">
        <f>Calc!$J$14</f>
        <v/>
      </c>
      <c r="T286" s="81" t="str">
        <f>Calc!$J$15</f>
        <v/>
      </c>
      <c r="U286" s="81" t="str">
        <f>Calc!$J$16</f>
        <v/>
      </c>
      <c r="V286" s="81" t="str">
        <f>Calc!$J$17</f>
        <v/>
      </c>
      <c r="W286" s="11"/>
      <c r="X286" s="835" t="s">
        <v>282</v>
      </c>
      <c r="Y286" s="836"/>
      <c r="Z286" s="837"/>
      <c r="AA286" s="70"/>
      <c r="AB286" s="80"/>
      <c r="AC286" s="77"/>
      <c r="AD286" s="77"/>
      <c r="AE286" s="77"/>
      <c r="AF286" s="77"/>
      <c r="AG286" s="77"/>
      <c r="AH286" s="77"/>
      <c r="AI286" s="77"/>
      <c r="AJ286" s="77"/>
      <c r="AK286" s="77"/>
      <c r="AL286" s="77"/>
      <c r="AM286" s="77"/>
      <c r="AN286" s="77"/>
      <c r="AO286" s="77"/>
      <c r="AP286" s="77"/>
      <c r="AQ286" s="77"/>
      <c r="AR286" s="77"/>
      <c r="AS286" s="77"/>
      <c r="AT286" s="70"/>
      <c r="AU286" s="70"/>
      <c r="AV286" s="70"/>
      <c r="AW286" s="70"/>
    </row>
    <row r="287" spans="1:49" s="1" customFormat="1" ht="25">
      <c r="A287" s="141"/>
      <c r="B287" s="890" t="s">
        <v>283</v>
      </c>
      <c r="C287" s="891"/>
      <c r="D287" s="892"/>
      <c r="E287" s="82" t="s">
        <v>284</v>
      </c>
      <c r="F287" s="890" t="s">
        <v>285</v>
      </c>
      <c r="G287" s="891"/>
      <c r="H287" s="892"/>
      <c r="I287" s="83" t="s">
        <v>73</v>
      </c>
      <c r="J287" s="11"/>
      <c r="K287" s="71" t="s">
        <v>232</v>
      </c>
      <c r="L287" s="71" t="s">
        <v>233</v>
      </c>
      <c r="M287" s="71" t="s">
        <v>234</v>
      </c>
      <c r="N287" s="71" t="s">
        <v>235</v>
      </c>
      <c r="O287" s="71" t="s">
        <v>236</v>
      </c>
      <c r="P287" s="71" t="s">
        <v>237</v>
      </c>
      <c r="Q287" s="71" t="s">
        <v>238</v>
      </c>
      <c r="R287" s="71" t="s">
        <v>239</v>
      </c>
      <c r="S287" s="71" t="s">
        <v>240</v>
      </c>
      <c r="T287" s="71" t="s">
        <v>241</v>
      </c>
      <c r="U287" s="71" t="s">
        <v>242</v>
      </c>
      <c r="V287" s="71" t="s">
        <v>243</v>
      </c>
      <c r="W287" s="11"/>
      <c r="X287" s="14">
        <v>2030</v>
      </c>
      <c r="Y287" s="14">
        <v>2040</v>
      </c>
      <c r="Z287" s="14">
        <v>2050</v>
      </c>
      <c r="AA287" s="80"/>
      <c r="AB287" s="77"/>
      <c r="AC287" s="77"/>
      <c r="AD287" s="77"/>
      <c r="AE287" s="77"/>
      <c r="AF287" s="77"/>
      <c r="AG287" s="77"/>
      <c r="AH287" s="77"/>
      <c r="AI287" s="77"/>
      <c r="AJ287" s="77"/>
      <c r="AK287" s="77"/>
      <c r="AL287" s="77"/>
      <c r="AM287" s="77"/>
      <c r="AN287" s="77"/>
      <c r="AO287" s="77"/>
      <c r="AP287" s="77"/>
      <c r="AQ287" s="77"/>
      <c r="AR287" s="77"/>
      <c r="AS287" s="77"/>
      <c r="AT287" s="70"/>
      <c r="AU287" s="70"/>
      <c r="AV287" s="70"/>
      <c r="AW287" s="70"/>
    </row>
    <row r="288" spans="1:49" ht="15.5">
      <c r="A288" s="141"/>
      <c r="B288" s="887"/>
      <c r="C288" s="888"/>
      <c r="D288" s="889"/>
      <c r="E288" s="84" t="s">
        <v>287</v>
      </c>
      <c r="F288" s="884"/>
      <c r="G288" s="885"/>
      <c r="H288" s="886"/>
      <c r="I288" s="85"/>
      <c r="J288" s="79"/>
      <c r="K288" s="410">
        <v>0</v>
      </c>
      <c r="L288" s="410">
        <v>0</v>
      </c>
      <c r="M288" s="410">
        <v>0</v>
      </c>
      <c r="N288" s="410">
        <v>0</v>
      </c>
      <c r="O288" s="410">
        <v>0</v>
      </c>
      <c r="P288" s="410">
        <v>0</v>
      </c>
      <c r="Q288" s="410">
        <v>0</v>
      </c>
      <c r="R288" s="410">
        <v>0</v>
      </c>
      <c r="S288" s="410">
        <v>0</v>
      </c>
      <c r="T288" s="410">
        <v>0</v>
      </c>
      <c r="U288" s="410">
        <v>0</v>
      </c>
      <c r="V288" s="410">
        <v>0</v>
      </c>
      <c r="W288" s="411"/>
      <c r="X288" s="410">
        <v>0</v>
      </c>
      <c r="Y288" s="410">
        <v>0</v>
      </c>
      <c r="Z288" s="410">
        <v>0</v>
      </c>
      <c r="AT288" s="50"/>
      <c r="AU288" s="50"/>
      <c r="AV288" s="50"/>
      <c r="AW288" s="50"/>
    </row>
    <row r="289" spans="1:49" ht="15.5">
      <c r="A289" s="141"/>
      <c r="B289" s="887"/>
      <c r="C289" s="888"/>
      <c r="D289" s="889"/>
      <c r="E289" s="84" t="s">
        <v>289</v>
      </c>
      <c r="F289" s="884"/>
      <c r="G289" s="885"/>
      <c r="H289" s="886"/>
      <c r="I289" s="85"/>
      <c r="J289" s="79"/>
      <c r="K289" s="410">
        <v>0</v>
      </c>
      <c r="L289" s="410">
        <v>0</v>
      </c>
      <c r="M289" s="410">
        <v>0</v>
      </c>
      <c r="N289" s="410">
        <v>0</v>
      </c>
      <c r="O289" s="410">
        <v>0</v>
      </c>
      <c r="P289" s="410">
        <v>0</v>
      </c>
      <c r="Q289" s="410">
        <v>0</v>
      </c>
      <c r="R289" s="410">
        <v>0</v>
      </c>
      <c r="S289" s="410">
        <v>0</v>
      </c>
      <c r="T289" s="410">
        <v>0</v>
      </c>
      <c r="U289" s="410">
        <v>0</v>
      </c>
      <c r="V289" s="410">
        <v>0</v>
      </c>
      <c r="W289" s="411"/>
      <c r="X289" s="410">
        <v>0</v>
      </c>
      <c r="Y289" s="410">
        <v>0</v>
      </c>
      <c r="Z289" s="410">
        <v>0</v>
      </c>
      <c r="AT289" s="50"/>
      <c r="AU289" s="50"/>
      <c r="AV289" s="50"/>
      <c r="AW289" s="50"/>
    </row>
    <row r="290" spans="1:49" ht="15.5">
      <c r="A290" s="141"/>
      <c r="B290" s="887"/>
      <c r="C290" s="888"/>
      <c r="D290" s="889"/>
      <c r="E290" s="84" t="s">
        <v>293</v>
      </c>
      <c r="F290" s="884"/>
      <c r="G290" s="885"/>
      <c r="H290" s="886"/>
      <c r="I290" s="85"/>
      <c r="J290" s="79"/>
      <c r="K290" s="410">
        <v>0</v>
      </c>
      <c r="L290" s="410">
        <v>0</v>
      </c>
      <c r="M290" s="410">
        <v>0</v>
      </c>
      <c r="N290" s="410">
        <v>0</v>
      </c>
      <c r="O290" s="410">
        <v>0</v>
      </c>
      <c r="P290" s="410">
        <v>0</v>
      </c>
      <c r="Q290" s="410">
        <v>0</v>
      </c>
      <c r="R290" s="410">
        <v>0</v>
      </c>
      <c r="S290" s="410">
        <v>0</v>
      </c>
      <c r="T290" s="410">
        <v>0</v>
      </c>
      <c r="U290" s="410">
        <v>0</v>
      </c>
      <c r="V290" s="410">
        <v>0</v>
      </c>
      <c r="W290" s="411"/>
      <c r="X290" s="410">
        <v>0</v>
      </c>
      <c r="Y290" s="410">
        <v>0</v>
      </c>
      <c r="Z290" s="410">
        <v>0</v>
      </c>
      <c r="AT290" s="50"/>
      <c r="AU290" s="50"/>
      <c r="AV290" s="50"/>
      <c r="AW290" s="50"/>
    </row>
    <row r="291" spans="1:49" ht="15.5">
      <c r="A291" s="141"/>
      <c r="B291" s="887"/>
      <c r="C291" s="888"/>
      <c r="D291" s="889"/>
      <c r="E291" s="84" t="s">
        <v>296</v>
      </c>
      <c r="F291" s="884"/>
      <c r="G291" s="885"/>
      <c r="H291" s="886"/>
      <c r="I291" s="85"/>
      <c r="J291" s="79"/>
      <c r="K291" s="410">
        <v>0</v>
      </c>
      <c r="L291" s="410">
        <v>0</v>
      </c>
      <c r="M291" s="410">
        <v>0</v>
      </c>
      <c r="N291" s="410">
        <v>0</v>
      </c>
      <c r="O291" s="410">
        <v>0</v>
      </c>
      <c r="P291" s="410">
        <v>0</v>
      </c>
      <c r="Q291" s="410">
        <v>0</v>
      </c>
      <c r="R291" s="410">
        <v>0</v>
      </c>
      <c r="S291" s="410">
        <v>0</v>
      </c>
      <c r="T291" s="410">
        <v>0</v>
      </c>
      <c r="U291" s="410">
        <v>0</v>
      </c>
      <c r="V291" s="410">
        <v>0</v>
      </c>
      <c r="W291" s="411"/>
      <c r="X291" s="410">
        <v>0</v>
      </c>
      <c r="Y291" s="410">
        <v>0</v>
      </c>
      <c r="Z291" s="410">
        <v>0</v>
      </c>
      <c r="AT291" s="50"/>
      <c r="AU291" s="50"/>
      <c r="AV291" s="50"/>
      <c r="AW291" s="50"/>
    </row>
    <row r="292" spans="1:49" ht="15.5">
      <c r="A292" s="141"/>
      <c r="B292" s="887"/>
      <c r="C292" s="888"/>
      <c r="D292" s="889"/>
      <c r="E292" s="84" t="s">
        <v>299</v>
      </c>
      <c r="F292" s="884"/>
      <c r="G292" s="885"/>
      <c r="H292" s="886"/>
      <c r="I292" s="85"/>
      <c r="J292" s="79"/>
      <c r="K292" s="410">
        <v>0</v>
      </c>
      <c r="L292" s="410">
        <v>0</v>
      </c>
      <c r="M292" s="410">
        <v>0</v>
      </c>
      <c r="N292" s="410">
        <v>0</v>
      </c>
      <c r="O292" s="410">
        <v>0</v>
      </c>
      <c r="P292" s="410">
        <v>0</v>
      </c>
      <c r="Q292" s="410">
        <v>0</v>
      </c>
      <c r="R292" s="410">
        <v>0</v>
      </c>
      <c r="S292" s="410">
        <v>0</v>
      </c>
      <c r="T292" s="410">
        <v>0</v>
      </c>
      <c r="U292" s="410">
        <v>0</v>
      </c>
      <c r="V292" s="410">
        <v>0</v>
      </c>
      <c r="W292" s="411"/>
      <c r="X292" s="410">
        <v>0</v>
      </c>
      <c r="Y292" s="410">
        <v>0</v>
      </c>
      <c r="Z292" s="410">
        <v>0</v>
      </c>
      <c r="AT292" s="50"/>
      <c r="AU292" s="50"/>
      <c r="AV292" s="50"/>
      <c r="AW292" s="50"/>
    </row>
    <row r="293" spans="1:49" ht="15.5">
      <c r="A293" s="141"/>
      <c r="B293" s="887"/>
      <c r="C293" s="888"/>
      <c r="D293" s="889"/>
      <c r="E293" s="84" t="s">
        <v>305</v>
      </c>
      <c r="F293" s="884"/>
      <c r="G293" s="885"/>
      <c r="H293" s="886"/>
      <c r="I293" s="85"/>
      <c r="J293" s="79"/>
      <c r="K293" s="410">
        <v>0</v>
      </c>
      <c r="L293" s="410">
        <v>0</v>
      </c>
      <c r="M293" s="410">
        <v>0</v>
      </c>
      <c r="N293" s="410">
        <v>0</v>
      </c>
      <c r="O293" s="410">
        <v>0</v>
      </c>
      <c r="P293" s="410">
        <v>0</v>
      </c>
      <c r="Q293" s="410">
        <v>0</v>
      </c>
      <c r="R293" s="410">
        <v>0</v>
      </c>
      <c r="S293" s="410">
        <v>0</v>
      </c>
      <c r="T293" s="410">
        <v>0</v>
      </c>
      <c r="U293" s="410">
        <v>0</v>
      </c>
      <c r="V293" s="410">
        <v>0</v>
      </c>
      <c r="W293" s="411"/>
      <c r="X293" s="410">
        <v>0</v>
      </c>
      <c r="Y293" s="410">
        <v>0</v>
      </c>
      <c r="Z293" s="410">
        <v>0</v>
      </c>
      <c r="AT293" s="50"/>
      <c r="AU293" s="50"/>
      <c r="AV293" s="50"/>
      <c r="AW293" s="50"/>
    </row>
    <row r="294" spans="1:49" ht="15.5">
      <c r="A294" s="141"/>
      <c r="B294" s="887"/>
      <c r="C294" s="888"/>
      <c r="D294" s="889"/>
      <c r="E294" s="84" t="s">
        <v>308</v>
      </c>
      <c r="F294" s="884"/>
      <c r="G294" s="885"/>
      <c r="H294" s="886"/>
      <c r="I294" s="85"/>
      <c r="J294" s="79"/>
      <c r="K294" s="410">
        <v>0</v>
      </c>
      <c r="L294" s="410">
        <v>0</v>
      </c>
      <c r="M294" s="410">
        <v>0</v>
      </c>
      <c r="N294" s="410">
        <v>0</v>
      </c>
      <c r="O294" s="410">
        <v>0</v>
      </c>
      <c r="P294" s="410">
        <v>0</v>
      </c>
      <c r="Q294" s="410">
        <v>0</v>
      </c>
      <c r="R294" s="410">
        <v>0</v>
      </c>
      <c r="S294" s="410">
        <v>0</v>
      </c>
      <c r="T294" s="410">
        <v>0</v>
      </c>
      <c r="U294" s="410">
        <v>0</v>
      </c>
      <c r="V294" s="410">
        <v>0</v>
      </c>
      <c r="W294" s="411"/>
      <c r="X294" s="410">
        <v>0</v>
      </c>
      <c r="Y294" s="410">
        <v>0</v>
      </c>
      <c r="Z294" s="410">
        <v>0</v>
      </c>
      <c r="AT294" s="50"/>
      <c r="AU294" s="50"/>
      <c r="AV294" s="50"/>
      <c r="AW294" s="50"/>
    </row>
    <row r="295" spans="1:49" ht="15.5">
      <c r="A295" s="141"/>
      <c r="B295" s="887"/>
      <c r="C295" s="888"/>
      <c r="D295" s="889"/>
      <c r="E295" s="84" t="s">
        <v>330</v>
      </c>
      <c r="F295" s="884"/>
      <c r="G295" s="885"/>
      <c r="H295" s="886"/>
      <c r="I295" s="85"/>
      <c r="J295" s="79"/>
      <c r="K295" s="410">
        <v>0</v>
      </c>
      <c r="L295" s="410">
        <v>0</v>
      </c>
      <c r="M295" s="410">
        <v>0</v>
      </c>
      <c r="N295" s="410">
        <v>0</v>
      </c>
      <c r="O295" s="410">
        <v>0</v>
      </c>
      <c r="P295" s="410">
        <v>0</v>
      </c>
      <c r="Q295" s="410">
        <v>0</v>
      </c>
      <c r="R295" s="410">
        <v>0</v>
      </c>
      <c r="S295" s="410">
        <v>0</v>
      </c>
      <c r="T295" s="410">
        <v>0</v>
      </c>
      <c r="U295" s="410">
        <v>0</v>
      </c>
      <c r="V295" s="410">
        <v>0</v>
      </c>
      <c r="W295" s="411"/>
      <c r="X295" s="410">
        <v>0</v>
      </c>
      <c r="Y295" s="410">
        <v>0</v>
      </c>
      <c r="Z295" s="410">
        <v>0</v>
      </c>
      <c r="AT295" s="50"/>
      <c r="AU295" s="50"/>
      <c r="AV295" s="50"/>
      <c r="AW295" s="50"/>
    </row>
    <row r="296" spans="1:49" ht="15.5">
      <c r="A296" s="141"/>
      <c r="B296" s="887"/>
      <c r="C296" s="888"/>
      <c r="D296" s="889"/>
      <c r="E296" s="84" t="s">
        <v>310</v>
      </c>
      <c r="F296" s="884"/>
      <c r="G296" s="885"/>
      <c r="H296" s="886"/>
      <c r="I296" s="85"/>
      <c r="J296" s="79"/>
      <c r="K296" s="410">
        <v>0</v>
      </c>
      <c r="L296" s="410">
        <v>0</v>
      </c>
      <c r="M296" s="410">
        <v>0</v>
      </c>
      <c r="N296" s="410">
        <v>0</v>
      </c>
      <c r="O296" s="410">
        <v>0</v>
      </c>
      <c r="P296" s="410">
        <v>0</v>
      </c>
      <c r="Q296" s="410">
        <v>0</v>
      </c>
      <c r="R296" s="410">
        <v>0</v>
      </c>
      <c r="S296" s="410">
        <v>0</v>
      </c>
      <c r="T296" s="410">
        <v>0</v>
      </c>
      <c r="U296" s="410">
        <v>0</v>
      </c>
      <c r="V296" s="410">
        <v>0</v>
      </c>
      <c r="W296" s="411"/>
      <c r="X296" s="410">
        <v>0</v>
      </c>
      <c r="Y296" s="410">
        <v>0</v>
      </c>
      <c r="Z296" s="410">
        <v>0</v>
      </c>
      <c r="AT296" s="50"/>
      <c r="AU296" s="50"/>
      <c r="AV296" s="50"/>
      <c r="AW296" s="50"/>
    </row>
    <row r="297" spans="1:49" ht="15.5">
      <c r="A297" s="141"/>
      <c r="B297" s="887"/>
      <c r="C297" s="888"/>
      <c r="D297" s="889"/>
      <c r="E297" s="86" t="s">
        <v>311</v>
      </c>
      <c r="F297" s="884"/>
      <c r="G297" s="885"/>
      <c r="H297" s="886"/>
      <c r="I297" s="85"/>
      <c r="J297" s="79"/>
      <c r="K297" s="410">
        <v>0</v>
      </c>
      <c r="L297" s="410">
        <v>0</v>
      </c>
      <c r="M297" s="410">
        <v>0</v>
      </c>
      <c r="N297" s="410">
        <v>0</v>
      </c>
      <c r="O297" s="410">
        <v>0</v>
      </c>
      <c r="P297" s="410">
        <v>0</v>
      </c>
      <c r="Q297" s="410">
        <v>0</v>
      </c>
      <c r="R297" s="410">
        <v>0</v>
      </c>
      <c r="S297" s="410">
        <v>0</v>
      </c>
      <c r="T297" s="410">
        <v>0</v>
      </c>
      <c r="U297" s="410">
        <v>0</v>
      </c>
      <c r="V297" s="410">
        <v>0</v>
      </c>
      <c r="W297" s="411"/>
      <c r="X297" s="410">
        <v>0</v>
      </c>
      <c r="Y297" s="410">
        <v>0</v>
      </c>
      <c r="Z297" s="410">
        <v>0</v>
      </c>
      <c r="AT297" s="50"/>
      <c r="AU297" s="50"/>
      <c r="AV297" s="50"/>
      <c r="AW297" s="50"/>
    </row>
    <row r="298" spans="1:49" ht="16" thickBot="1">
      <c r="A298" s="141"/>
      <c r="B298" s="893"/>
      <c r="C298" s="894"/>
      <c r="D298" s="895"/>
      <c r="E298" s="84" t="s">
        <v>312</v>
      </c>
      <c r="F298" s="896"/>
      <c r="G298" s="897"/>
      <c r="H298" s="898"/>
      <c r="I298" s="85"/>
      <c r="J298" s="79"/>
      <c r="K298" s="412">
        <v>0</v>
      </c>
      <c r="L298" s="412">
        <v>0</v>
      </c>
      <c r="M298" s="412">
        <v>0</v>
      </c>
      <c r="N298" s="412">
        <v>0</v>
      </c>
      <c r="O298" s="412">
        <v>0</v>
      </c>
      <c r="P298" s="412">
        <v>0</v>
      </c>
      <c r="Q298" s="412">
        <v>0</v>
      </c>
      <c r="R298" s="412">
        <v>0</v>
      </c>
      <c r="S298" s="412">
        <v>0</v>
      </c>
      <c r="T298" s="412">
        <v>0</v>
      </c>
      <c r="U298" s="412">
        <v>0</v>
      </c>
      <c r="V298" s="412">
        <v>0</v>
      </c>
      <c r="W298" s="411"/>
      <c r="X298" s="410">
        <v>0</v>
      </c>
      <c r="Y298" s="410">
        <v>0</v>
      </c>
      <c r="Z298" s="410">
        <v>0</v>
      </c>
      <c r="AT298" s="50"/>
      <c r="AU298" s="50"/>
      <c r="AV298" s="50"/>
      <c r="AW298" s="50"/>
    </row>
    <row r="299" spans="1:49" s="1" customFormat="1" ht="15.65" customHeight="1" thickTop="1">
      <c r="A299" s="141"/>
      <c r="B299" s="817" t="s">
        <v>344</v>
      </c>
      <c r="C299" s="818"/>
      <c r="D299" s="818"/>
      <c r="E299" s="818"/>
      <c r="F299" s="818"/>
      <c r="G299" s="818"/>
      <c r="H299" s="819"/>
      <c r="I299" s="87" t="s">
        <v>81</v>
      </c>
      <c r="J299" s="163"/>
      <c r="K299" s="421">
        <v>0</v>
      </c>
      <c r="L299" s="421">
        <v>0</v>
      </c>
      <c r="M299" s="421">
        <v>0</v>
      </c>
      <c r="N299" s="421">
        <v>0</v>
      </c>
      <c r="O299" s="421">
        <v>0</v>
      </c>
      <c r="P299" s="421">
        <v>0</v>
      </c>
      <c r="Q299" s="421">
        <v>0</v>
      </c>
      <c r="R299" s="421">
        <v>0</v>
      </c>
      <c r="S299" s="421">
        <v>0</v>
      </c>
      <c r="T299" s="421">
        <v>0</v>
      </c>
      <c r="U299" s="421">
        <v>0</v>
      </c>
      <c r="V299" s="421">
        <v>0</v>
      </c>
      <c r="W299" s="411"/>
      <c r="X299" s="427"/>
      <c r="Y299" s="427"/>
      <c r="Z299" s="427"/>
      <c r="AA299" s="80"/>
      <c r="AB299" s="77"/>
      <c r="AC299" s="77"/>
      <c r="AD299" s="77"/>
      <c r="AE299" s="77"/>
      <c r="AF299" s="77"/>
      <c r="AG299" s="77"/>
      <c r="AH299" s="77"/>
      <c r="AI299" s="77"/>
      <c r="AJ299" s="77"/>
      <c r="AK299" s="77"/>
      <c r="AL299" s="77"/>
      <c r="AM299" s="77"/>
      <c r="AN299" s="77"/>
      <c r="AO299" s="77"/>
      <c r="AP299" s="77"/>
      <c r="AQ299" s="77"/>
      <c r="AR299" s="77"/>
      <c r="AS299" s="77"/>
      <c r="AT299" s="70"/>
      <c r="AU299" s="70"/>
      <c r="AV299" s="70"/>
      <c r="AW299" s="70"/>
    </row>
    <row r="300" spans="1:49" s="1" customFormat="1" ht="15.75" customHeight="1">
      <c r="A300" s="141"/>
      <c r="B300" s="817" t="s">
        <v>348</v>
      </c>
      <c r="C300" s="818"/>
      <c r="D300" s="818"/>
      <c r="E300" s="818"/>
      <c r="F300" s="818"/>
      <c r="G300" s="818"/>
      <c r="H300" s="819"/>
      <c r="I300" s="87" t="s">
        <v>81</v>
      </c>
      <c r="J300" s="163"/>
      <c r="K300" s="414">
        <f>K299</f>
        <v>0</v>
      </c>
      <c r="L300" s="414">
        <f>K300+L299</f>
        <v>0</v>
      </c>
      <c r="M300" s="414">
        <f t="shared" ref="M300:V300" si="7">L300+M299</f>
        <v>0</v>
      </c>
      <c r="N300" s="414">
        <f t="shared" si="7"/>
        <v>0</v>
      </c>
      <c r="O300" s="414">
        <f t="shared" si="7"/>
        <v>0</v>
      </c>
      <c r="P300" s="414">
        <f t="shared" si="7"/>
        <v>0</v>
      </c>
      <c r="Q300" s="414">
        <f t="shared" si="7"/>
        <v>0</v>
      </c>
      <c r="R300" s="414">
        <f t="shared" si="7"/>
        <v>0</v>
      </c>
      <c r="S300" s="414">
        <f t="shared" si="7"/>
        <v>0</v>
      </c>
      <c r="T300" s="414">
        <f t="shared" si="7"/>
        <v>0</v>
      </c>
      <c r="U300" s="414">
        <f t="shared" si="7"/>
        <v>0</v>
      </c>
      <c r="V300" s="414">
        <f t="shared" si="7"/>
        <v>0</v>
      </c>
      <c r="W300" s="415"/>
      <c r="X300" s="420">
        <v>0</v>
      </c>
      <c r="Y300" s="420">
        <v>0</v>
      </c>
      <c r="Z300" s="420">
        <v>0</v>
      </c>
      <c r="AA300" s="80"/>
      <c r="AB300" s="77"/>
      <c r="AC300" s="77"/>
      <c r="AD300" s="77"/>
      <c r="AE300" s="77"/>
      <c r="AF300" s="77"/>
      <c r="AG300" s="77"/>
      <c r="AH300" s="77"/>
      <c r="AI300" s="77"/>
      <c r="AJ300" s="77"/>
      <c r="AK300" s="77"/>
      <c r="AL300" s="77"/>
      <c r="AM300" s="77"/>
      <c r="AN300" s="77"/>
      <c r="AO300" s="77"/>
      <c r="AP300" s="77"/>
      <c r="AQ300" s="77"/>
      <c r="AR300" s="77"/>
      <c r="AS300" s="77"/>
      <c r="AT300" s="70"/>
      <c r="AU300" s="70"/>
      <c r="AV300" s="70"/>
      <c r="AW300" s="70"/>
    </row>
    <row r="301" spans="1:49" s="1" customFormat="1" ht="15" customHeight="1">
      <c r="A301" s="394"/>
      <c r="B301" s="6"/>
      <c r="C301" s="6"/>
      <c r="D301" s="6"/>
      <c r="E301" s="6"/>
      <c r="F301" s="6"/>
      <c r="G301" s="6"/>
      <c r="H301" s="6"/>
      <c r="I301" s="50"/>
      <c r="J301" s="50"/>
      <c r="K301" s="50"/>
      <c r="L301" s="50"/>
      <c r="M301" s="50"/>
      <c r="N301" s="50"/>
      <c r="O301" s="50"/>
      <c r="P301" s="50"/>
      <c r="Q301" s="50"/>
      <c r="R301" s="77"/>
      <c r="S301" s="77"/>
      <c r="T301" s="77"/>
      <c r="U301" s="77"/>
      <c r="V301" s="77"/>
      <c r="W301" s="77"/>
      <c r="X301" s="77"/>
      <c r="Y301" s="77"/>
      <c r="Z301" s="77"/>
      <c r="AA301" s="12"/>
      <c r="AB301" s="12"/>
      <c r="AC301" s="77"/>
      <c r="AD301" s="77"/>
      <c r="AE301" s="77"/>
      <c r="AF301" s="77"/>
      <c r="AG301" s="77"/>
      <c r="AH301" s="77"/>
      <c r="AI301" s="77"/>
      <c r="AJ301" s="77"/>
      <c r="AK301" s="77"/>
      <c r="AL301" s="77"/>
      <c r="AM301" s="77"/>
      <c r="AN301" s="77"/>
      <c r="AO301" s="77"/>
      <c r="AP301" s="77"/>
      <c r="AQ301" s="77"/>
      <c r="AR301" s="77"/>
      <c r="AS301" s="77"/>
      <c r="AT301" s="70"/>
      <c r="AU301" s="70"/>
      <c r="AV301" s="70"/>
      <c r="AW301" s="70"/>
    </row>
    <row r="302" spans="1:49" ht="15.5">
      <c r="A302" s="141"/>
      <c r="B302" s="6"/>
      <c r="C302" s="6"/>
      <c r="D302" s="6"/>
      <c r="E302" s="6"/>
      <c r="F302" s="6"/>
      <c r="G302" s="6"/>
      <c r="H302" s="6"/>
      <c r="I302" s="6"/>
      <c r="J302" s="6"/>
      <c r="K302" s="6"/>
      <c r="L302" s="6"/>
      <c r="M302" s="6"/>
      <c r="N302" s="6"/>
      <c r="O302" s="6"/>
      <c r="P302" s="6"/>
      <c r="Q302" s="6"/>
      <c r="R302" s="163"/>
      <c r="S302" s="163"/>
      <c r="T302" s="163"/>
      <c r="U302" s="163"/>
      <c r="V302" s="163"/>
      <c r="W302" s="163"/>
      <c r="X302" s="299" t="s">
        <v>315</v>
      </c>
      <c r="Y302" s="163"/>
      <c r="Z302" s="80"/>
      <c r="AA302" s="80"/>
      <c r="AB302" s="80"/>
      <c r="AT302" s="50"/>
      <c r="AU302" s="50"/>
      <c r="AV302" s="50"/>
      <c r="AW302" s="50"/>
    </row>
    <row r="303" spans="1:49" ht="15.5">
      <c r="A303" s="141"/>
      <c r="B303" s="6"/>
      <c r="C303" s="6"/>
      <c r="D303" s="6"/>
      <c r="E303" s="6"/>
      <c r="F303" s="6"/>
      <c r="G303" s="6"/>
      <c r="H303" s="6"/>
      <c r="I303" s="6"/>
      <c r="J303" s="6"/>
      <c r="K303" s="6"/>
      <c r="L303" s="6"/>
      <c r="M303" s="6"/>
      <c r="N303" s="6"/>
      <c r="O303" s="6"/>
      <c r="P303" s="6"/>
      <c r="Q303" s="20"/>
      <c r="R303" s="79"/>
      <c r="S303" s="79"/>
      <c r="T303" s="79"/>
      <c r="U303" s="79"/>
      <c r="V303" s="79"/>
      <c r="W303" s="79"/>
      <c r="X303" s="79"/>
      <c r="AT303" s="50"/>
      <c r="AU303" s="50"/>
      <c r="AV303" s="50"/>
      <c r="AW303" s="50"/>
    </row>
    <row r="304" spans="1:49" ht="15.5">
      <c r="A304" s="141"/>
      <c r="B304" s="839" t="s">
        <v>349</v>
      </c>
      <c r="C304" s="840"/>
      <c r="D304" s="840"/>
      <c r="E304" s="840"/>
      <c r="F304" s="840"/>
      <c r="G304" s="840"/>
      <c r="H304" s="840"/>
      <c r="I304" s="840"/>
      <c r="J304" s="840"/>
      <c r="K304" s="840"/>
      <c r="L304" s="840"/>
      <c r="M304" s="840"/>
      <c r="N304" s="840"/>
      <c r="O304" s="840"/>
      <c r="P304" s="840"/>
      <c r="Q304" s="840"/>
      <c r="R304" s="840"/>
      <c r="S304" s="840"/>
      <c r="T304" s="840"/>
      <c r="U304" s="840"/>
      <c r="V304" s="840"/>
      <c r="W304" s="840"/>
      <c r="X304" s="840"/>
      <c r="Y304" s="840"/>
      <c r="Z304" s="840"/>
      <c r="AA304" s="840"/>
      <c r="AB304" s="840"/>
      <c r="AT304" s="50"/>
      <c r="AU304" s="50"/>
      <c r="AV304" s="50"/>
      <c r="AW304" s="50"/>
    </row>
    <row r="305" spans="1:49" s="77" customFormat="1" ht="15.5">
      <c r="A305" s="396"/>
      <c r="B305" s="163"/>
      <c r="C305" s="163"/>
      <c r="D305" s="163"/>
      <c r="E305" s="163"/>
      <c r="F305" s="163"/>
      <c r="G305" s="163"/>
      <c r="H305" s="163"/>
      <c r="I305" s="163"/>
      <c r="J305" s="163"/>
      <c r="K305" s="163"/>
      <c r="L305" s="163"/>
      <c r="M305" s="163"/>
      <c r="N305" s="163"/>
      <c r="O305" s="163"/>
      <c r="P305" s="163"/>
      <c r="Q305" s="79"/>
      <c r="R305" s="79"/>
      <c r="S305" s="79"/>
      <c r="T305" s="79"/>
      <c r="U305" s="79"/>
      <c r="V305" s="79"/>
      <c r="W305" s="79"/>
      <c r="X305" s="79"/>
    </row>
    <row r="306" spans="1:49" s="77" customFormat="1">
      <c r="A306" s="22"/>
      <c r="B306" s="161" t="s">
        <v>350</v>
      </c>
      <c r="C306" s="80"/>
      <c r="D306" s="80"/>
      <c r="E306" s="80"/>
      <c r="F306" s="80"/>
      <c r="G306" s="80"/>
      <c r="H306" s="80"/>
      <c r="I306" s="80"/>
      <c r="J306" s="80"/>
    </row>
    <row r="307" spans="1:49" s="77" customFormat="1">
      <c r="A307" s="22"/>
      <c r="B307" s="161"/>
      <c r="C307" s="80"/>
      <c r="D307" s="80"/>
      <c r="E307" s="80"/>
      <c r="F307" s="80"/>
      <c r="G307" s="80"/>
      <c r="H307" s="80"/>
      <c r="I307" s="80"/>
      <c r="J307" s="80"/>
    </row>
    <row r="308" spans="1:49" s="77" customFormat="1">
      <c r="A308" s="22"/>
      <c r="B308" s="881" t="s">
        <v>416</v>
      </c>
      <c r="C308" s="881"/>
      <c r="D308" s="881"/>
      <c r="E308" s="881"/>
      <c r="F308" s="881"/>
      <c r="G308" s="881"/>
      <c r="H308" s="881"/>
      <c r="I308" s="881"/>
      <c r="J308" s="881"/>
      <c r="K308" s="881"/>
      <c r="L308" s="881"/>
      <c r="M308" s="881"/>
    </row>
    <row r="309" spans="1:49" s="77" customFormat="1">
      <c r="A309" s="22"/>
      <c r="B309" s="881"/>
      <c r="C309" s="881"/>
      <c r="D309" s="881"/>
      <c r="E309" s="881"/>
      <c r="F309" s="881"/>
      <c r="G309" s="881"/>
      <c r="H309" s="881"/>
      <c r="I309" s="881"/>
      <c r="J309" s="881"/>
      <c r="K309" s="881"/>
      <c r="L309" s="881"/>
      <c r="M309" s="881"/>
    </row>
    <row r="310" spans="1:49" s="77" customFormat="1">
      <c r="A310" s="22"/>
      <c r="B310" s="881"/>
      <c r="C310" s="881"/>
      <c r="D310" s="881"/>
      <c r="E310" s="881"/>
      <c r="F310" s="881"/>
      <c r="G310" s="881"/>
      <c r="H310" s="881"/>
      <c r="I310" s="881"/>
      <c r="J310" s="881"/>
      <c r="K310" s="881"/>
      <c r="L310" s="881"/>
      <c r="M310" s="881"/>
    </row>
    <row r="311" spans="1:49" s="77" customFormat="1">
      <c r="A311" s="22"/>
      <c r="B311" s="881"/>
      <c r="C311" s="881"/>
      <c r="D311" s="881"/>
      <c r="E311" s="881"/>
      <c r="F311" s="881"/>
      <c r="G311" s="881"/>
      <c r="H311" s="881"/>
      <c r="I311" s="881"/>
      <c r="J311" s="881"/>
      <c r="K311" s="881"/>
      <c r="L311" s="881"/>
      <c r="M311" s="881"/>
    </row>
    <row r="312" spans="1:49" s="77" customFormat="1">
      <c r="A312" s="22"/>
      <c r="B312" s="293"/>
      <c r="C312" s="293"/>
      <c r="D312" s="293"/>
      <c r="E312" s="293"/>
      <c r="F312" s="293"/>
      <c r="G312" s="293"/>
      <c r="H312" s="293"/>
      <c r="I312" s="293"/>
      <c r="J312" s="293"/>
      <c r="K312" s="293"/>
      <c r="L312" s="293"/>
      <c r="M312" s="293"/>
    </row>
    <row r="313" spans="1:49" s="77" customFormat="1">
      <c r="A313" s="22"/>
      <c r="B313" s="80" t="s">
        <v>352</v>
      </c>
      <c r="C313" s="80"/>
      <c r="D313" s="80"/>
      <c r="E313" s="80"/>
      <c r="F313" s="80"/>
      <c r="G313" s="80"/>
      <c r="H313" s="80"/>
      <c r="I313" s="80"/>
      <c r="J313" s="80"/>
      <c r="N313" s="300" t="s">
        <v>127</v>
      </c>
    </row>
    <row r="314" spans="1:49" s="77" customFormat="1">
      <c r="A314" s="22"/>
      <c r="B314" s="80"/>
      <c r="C314" s="80"/>
      <c r="D314" s="80"/>
    </row>
    <row r="315" spans="1:49" s="77" customFormat="1" ht="14.15" customHeight="1">
      <c r="A315" s="22"/>
      <c r="B315" s="806" t="s">
        <v>353</v>
      </c>
      <c r="C315" s="806"/>
      <c r="D315" s="806"/>
      <c r="E315" s="806"/>
      <c r="F315" s="806"/>
      <c r="G315" s="806"/>
      <c r="H315" s="806"/>
      <c r="I315" s="806"/>
      <c r="J315" s="806"/>
      <c r="K315" s="806"/>
      <c r="L315" s="806"/>
      <c r="M315" s="162"/>
      <c r="N315" s="110"/>
      <c r="O315" s="162" t="s">
        <v>194</v>
      </c>
      <c r="P315" s="162"/>
      <c r="Q315" s="168"/>
      <c r="S315" s="168"/>
    </row>
    <row r="316" spans="1:49" s="77" customFormat="1" ht="14.15" customHeight="1">
      <c r="A316" s="22"/>
      <c r="B316" s="806"/>
      <c r="C316" s="806"/>
      <c r="D316" s="806"/>
      <c r="E316" s="806"/>
      <c r="F316" s="806"/>
      <c r="G316" s="806"/>
      <c r="H316" s="806"/>
      <c r="I316" s="806"/>
      <c r="J316" s="806"/>
      <c r="K316" s="806"/>
      <c r="L316" s="806"/>
      <c r="M316" s="162"/>
      <c r="N316" s="162"/>
      <c r="O316" s="162"/>
      <c r="P316" s="162"/>
      <c r="Q316" s="168"/>
      <c r="S316" s="168"/>
    </row>
    <row r="317" spans="1:49" s="77" customFormat="1" ht="14.15" customHeight="1">
      <c r="A317" s="22"/>
      <c r="B317" s="293"/>
      <c r="C317" s="293"/>
      <c r="D317" s="293"/>
      <c r="E317" s="293"/>
      <c r="F317" s="293"/>
      <c r="G317" s="293"/>
      <c r="H317" s="293"/>
      <c r="I317" s="293"/>
      <c r="J317" s="293"/>
      <c r="K317" s="293"/>
      <c r="L317" s="293"/>
      <c r="M317" s="162"/>
      <c r="N317" s="162"/>
      <c r="O317" s="162"/>
      <c r="P317" s="162"/>
      <c r="Q317" s="168"/>
      <c r="S317" s="168"/>
    </row>
    <row r="318" spans="1:49" s="77" customFormat="1">
      <c r="A318" s="22"/>
      <c r="B318" s="166" t="s">
        <v>354</v>
      </c>
      <c r="C318" s="162"/>
      <c r="D318" s="162"/>
      <c r="E318" s="162"/>
      <c r="F318" s="162"/>
      <c r="G318" s="162"/>
      <c r="H318" s="162"/>
      <c r="I318" s="162"/>
      <c r="J318" s="162"/>
      <c r="K318" s="162"/>
      <c r="L318" s="162"/>
      <c r="M318" s="162"/>
      <c r="N318" s="162"/>
      <c r="O318" s="162"/>
      <c r="P318" s="162"/>
    </row>
    <row r="319" spans="1:49" s="77" customFormat="1">
      <c r="A319" s="22"/>
      <c r="B319" s="166"/>
      <c r="C319" s="162"/>
      <c r="D319" s="162"/>
      <c r="E319" s="162"/>
      <c r="F319" s="162"/>
      <c r="G319" s="162"/>
      <c r="H319" s="162"/>
      <c r="I319" s="162"/>
      <c r="J319" s="162"/>
      <c r="K319" s="162"/>
      <c r="L319" s="162"/>
      <c r="M319" s="162"/>
      <c r="N319" s="162"/>
      <c r="O319" s="162"/>
      <c r="P319" s="162"/>
    </row>
    <row r="320" spans="1:49">
      <c r="A320" s="22"/>
      <c r="B320" s="791"/>
      <c r="C320" s="792"/>
      <c r="D320" s="792"/>
      <c r="E320" s="792"/>
      <c r="F320" s="792"/>
      <c r="G320" s="792"/>
      <c r="H320" s="792"/>
      <c r="I320" s="792"/>
      <c r="J320" s="792"/>
      <c r="K320" s="792"/>
      <c r="L320" s="792"/>
      <c r="M320" s="792"/>
      <c r="N320" s="792"/>
      <c r="O320" s="792"/>
      <c r="P320" s="793"/>
      <c r="Q320" s="50"/>
      <c r="AT320" s="29"/>
      <c r="AU320" s="29"/>
      <c r="AV320" s="29"/>
      <c r="AW320" s="29"/>
    </row>
    <row r="321" spans="1:49">
      <c r="A321" s="22"/>
      <c r="B321" s="794"/>
      <c r="C321" s="795"/>
      <c r="D321" s="795"/>
      <c r="E321" s="795"/>
      <c r="F321" s="795"/>
      <c r="G321" s="795"/>
      <c r="H321" s="795"/>
      <c r="I321" s="795"/>
      <c r="J321" s="795"/>
      <c r="K321" s="795"/>
      <c r="L321" s="795"/>
      <c r="M321" s="795"/>
      <c r="N321" s="795"/>
      <c r="O321" s="795"/>
      <c r="P321" s="796"/>
      <c r="Q321" s="50"/>
      <c r="AT321" s="29"/>
      <c r="AU321" s="29"/>
      <c r="AV321" s="29"/>
      <c r="AW321" s="29"/>
    </row>
    <row r="322" spans="1:49">
      <c r="A322" s="22"/>
      <c r="B322" s="794"/>
      <c r="C322" s="795"/>
      <c r="D322" s="795"/>
      <c r="E322" s="795"/>
      <c r="F322" s="795"/>
      <c r="G322" s="795"/>
      <c r="H322" s="795"/>
      <c r="I322" s="795"/>
      <c r="J322" s="795"/>
      <c r="K322" s="795"/>
      <c r="L322" s="795"/>
      <c r="M322" s="795"/>
      <c r="N322" s="795"/>
      <c r="O322" s="795"/>
      <c r="P322" s="796"/>
      <c r="Q322" s="50"/>
      <c r="AT322" s="29"/>
      <c r="AU322" s="29"/>
      <c r="AV322" s="29"/>
      <c r="AW322" s="29"/>
    </row>
    <row r="323" spans="1:49">
      <c r="A323" s="22"/>
      <c r="B323" s="797"/>
      <c r="C323" s="798"/>
      <c r="D323" s="798"/>
      <c r="E323" s="798"/>
      <c r="F323" s="798"/>
      <c r="G323" s="798"/>
      <c r="H323" s="798"/>
      <c r="I323" s="798"/>
      <c r="J323" s="798"/>
      <c r="K323" s="798"/>
      <c r="L323" s="798"/>
      <c r="M323" s="798"/>
      <c r="N323" s="798"/>
      <c r="O323" s="798"/>
      <c r="P323" s="799"/>
      <c r="Q323" s="50"/>
      <c r="AT323" s="29"/>
      <c r="AU323" s="29"/>
      <c r="AV323" s="29"/>
      <c r="AW323" s="29"/>
    </row>
    <row r="324" spans="1:49">
      <c r="A324" s="22"/>
      <c r="B324" s="50"/>
      <c r="C324" s="50"/>
      <c r="D324" s="50"/>
      <c r="E324" s="50"/>
      <c r="F324" s="50"/>
      <c r="G324" s="50"/>
      <c r="H324" s="50"/>
      <c r="I324" s="50"/>
      <c r="J324" s="50"/>
      <c r="K324" s="50"/>
      <c r="L324" s="50"/>
      <c r="M324" s="50"/>
      <c r="N324" s="50"/>
      <c r="O324" s="50"/>
      <c r="P324" s="50"/>
      <c r="Q324" s="50"/>
      <c r="AT324" s="29"/>
      <c r="AU324" s="29"/>
      <c r="AV324" s="29"/>
      <c r="AW324" s="29"/>
    </row>
    <row r="325" spans="1:49" ht="15.5">
      <c r="A325" s="141"/>
      <c r="B325" s="882" t="s">
        <v>417</v>
      </c>
      <c r="C325" s="883"/>
      <c r="D325" s="883"/>
      <c r="E325" s="883"/>
      <c r="F325" s="883"/>
      <c r="G325" s="883"/>
      <c r="H325" s="883"/>
      <c r="I325" s="883"/>
      <c r="J325" s="883"/>
      <c r="K325" s="883"/>
      <c r="L325" s="883"/>
      <c r="M325" s="883"/>
      <c r="N325" s="883"/>
      <c r="O325" s="883"/>
      <c r="P325" s="883"/>
      <c r="Q325" s="883"/>
      <c r="R325" s="883"/>
      <c r="S325" s="883"/>
      <c r="T325" s="883"/>
      <c r="U325" s="883"/>
      <c r="V325" s="883"/>
      <c r="W325" s="883"/>
      <c r="X325" s="883"/>
      <c r="Y325" s="883"/>
      <c r="Z325" s="883"/>
      <c r="AA325" s="883"/>
      <c r="AB325" s="883"/>
      <c r="AT325" s="50"/>
      <c r="AU325" s="50"/>
      <c r="AV325" s="50"/>
      <c r="AW325" s="50"/>
    </row>
    <row r="326" spans="1:49">
      <c r="A326" s="22"/>
      <c r="B326" s="50"/>
      <c r="C326" s="50"/>
      <c r="D326" s="50"/>
      <c r="E326" s="50"/>
      <c r="F326" s="50"/>
      <c r="G326" s="50"/>
      <c r="H326" s="50"/>
      <c r="I326" s="50"/>
      <c r="J326" s="50"/>
      <c r="K326" s="50"/>
      <c r="L326" s="50"/>
      <c r="M326" s="50"/>
      <c r="N326" s="50"/>
      <c r="O326" s="50"/>
      <c r="P326" s="50"/>
      <c r="Q326" s="50"/>
      <c r="AT326" s="29"/>
      <c r="AU326" s="29"/>
      <c r="AV326" s="29"/>
      <c r="AW326" s="29"/>
    </row>
    <row r="327" spans="1:49">
      <c r="A327" s="22"/>
      <c r="B327" s="108" t="s">
        <v>357</v>
      </c>
      <c r="C327" s="50"/>
      <c r="D327" s="50"/>
      <c r="E327" s="50"/>
      <c r="F327" s="50"/>
      <c r="G327" s="50"/>
      <c r="H327" s="50"/>
      <c r="I327" s="50"/>
      <c r="J327" s="50"/>
      <c r="K327" s="50"/>
      <c r="L327" s="50"/>
      <c r="M327" s="50"/>
      <c r="N327" s="50"/>
      <c r="O327" s="50"/>
      <c r="P327" s="50"/>
      <c r="Q327" s="50"/>
      <c r="AT327" s="29"/>
      <c r="AU327" s="29"/>
      <c r="AV327" s="29"/>
      <c r="AW327" s="29"/>
    </row>
    <row r="328" spans="1:49" ht="15.5">
      <c r="A328" s="141"/>
      <c r="B328" s="880" t="s">
        <v>418</v>
      </c>
      <c r="C328" s="822"/>
      <c r="D328" s="822"/>
      <c r="E328" s="822"/>
      <c r="F328" s="822"/>
      <c r="G328" s="822"/>
      <c r="H328" s="822"/>
      <c r="I328" s="822"/>
      <c r="J328" s="822"/>
      <c r="K328" s="822"/>
      <c r="L328" s="822"/>
      <c r="M328" s="822"/>
      <c r="N328" s="822"/>
      <c r="O328" s="822"/>
      <c r="P328" s="822"/>
      <c r="Q328" s="20"/>
      <c r="R328" s="79"/>
      <c r="S328" s="79"/>
      <c r="T328" s="79"/>
      <c r="U328" s="79"/>
      <c r="V328" s="79"/>
      <c r="W328" s="79"/>
      <c r="X328" s="79"/>
      <c r="AT328" s="50"/>
      <c r="AU328" s="50"/>
      <c r="AV328" s="50"/>
      <c r="AW328" s="50"/>
    </row>
    <row r="329" spans="1:49" ht="15.5">
      <c r="A329" s="141"/>
      <c r="B329" s="880"/>
      <c r="C329" s="822"/>
      <c r="D329" s="822"/>
      <c r="E329" s="822"/>
      <c r="F329" s="822"/>
      <c r="G329" s="822"/>
      <c r="H329" s="822"/>
      <c r="I329" s="822"/>
      <c r="J329" s="822"/>
      <c r="K329" s="822"/>
      <c r="L329" s="822"/>
      <c r="M329" s="822"/>
      <c r="N329" s="822"/>
      <c r="O329" s="822"/>
      <c r="P329" s="822"/>
      <c r="Q329" s="20"/>
      <c r="R329" s="79"/>
      <c r="S329" s="79"/>
      <c r="T329" s="79"/>
      <c r="U329" s="79"/>
      <c r="V329" s="79"/>
      <c r="W329" s="79"/>
      <c r="X329" s="79"/>
      <c r="AT329" s="50"/>
      <c r="AU329" s="50"/>
      <c r="AV329" s="50"/>
      <c r="AW329" s="50"/>
    </row>
    <row r="330" spans="1:49" ht="15.5">
      <c r="A330" s="141"/>
      <c r="B330" s="822"/>
      <c r="C330" s="822"/>
      <c r="D330" s="822"/>
      <c r="E330" s="822"/>
      <c r="F330" s="822"/>
      <c r="G330" s="822"/>
      <c r="H330" s="822"/>
      <c r="I330" s="822"/>
      <c r="J330" s="822"/>
      <c r="K330" s="822"/>
      <c r="L330" s="822"/>
      <c r="M330" s="822"/>
      <c r="N330" s="822"/>
      <c r="O330" s="822"/>
      <c r="P330" s="822"/>
      <c r="Q330" s="20"/>
      <c r="R330" s="79"/>
      <c r="S330" s="79"/>
      <c r="T330" s="79"/>
      <c r="U330" s="79"/>
      <c r="V330" s="79"/>
      <c r="W330" s="79"/>
      <c r="X330" s="79"/>
      <c r="AT330" s="50"/>
      <c r="AU330" s="50"/>
      <c r="AV330" s="50"/>
      <c r="AW330" s="50"/>
    </row>
    <row r="331" spans="1:49" ht="15.5">
      <c r="A331" s="141"/>
      <c r="B331" s="791"/>
      <c r="C331" s="792"/>
      <c r="D331" s="792"/>
      <c r="E331" s="792"/>
      <c r="F331" s="792"/>
      <c r="G331" s="792"/>
      <c r="H331" s="792"/>
      <c r="I331" s="792"/>
      <c r="J331" s="792"/>
      <c r="K331" s="792"/>
      <c r="L331" s="792"/>
      <c r="M331" s="792"/>
      <c r="N331" s="792"/>
      <c r="O331" s="792"/>
      <c r="P331" s="793"/>
      <c r="Q331" s="20"/>
      <c r="R331" s="79"/>
      <c r="S331" s="79"/>
      <c r="T331" s="79"/>
      <c r="U331" s="79"/>
      <c r="V331" s="79"/>
      <c r="W331" s="79"/>
      <c r="X331" s="79"/>
      <c r="AT331" s="50"/>
      <c r="AU331" s="50"/>
      <c r="AV331" s="50"/>
      <c r="AW331" s="50"/>
    </row>
    <row r="332" spans="1:49" ht="15.5">
      <c r="A332" s="141"/>
      <c r="B332" s="794"/>
      <c r="C332" s="795"/>
      <c r="D332" s="795"/>
      <c r="E332" s="795"/>
      <c r="F332" s="795"/>
      <c r="G332" s="795"/>
      <c r="H332" s="795"/>
      <c r="I332" s="795"/>
      <c r="J332" s="795"/>
      <c r="K332" s="795"/>
      <c r="L332" s="795"/>
      <c r="M332" s="795"/>
      <c r="N332" s="795"/>
      <c r="O332" s="795"/>
      <c r="P332" s="796"/>
      <c r="Q332" s="20"/>
      <c r="R332" s="79"/>
      <c r="S332" s="79"/>
      <c r="T332" s="79"/>
      <c r="U332" s="79"/>
      <c r="V332" s="79"/>
      <c r="W332" s="79"/>
      <c r="X332" s="79"/>
      <c r="AT332" s="50"/>
      <c r="AU332" s="50"/>
      <c r="AV332" s="50"/>
      <c r="AW332" s="50"/>
    </row>
    <row r="333" spans="1:49" ht="15.5">
      <c r="A333" s="141"/>
      <c r="B333" s="794"/>
      <c r="C333" s="795"/>
      <c r="D333" s="795"/>
      <c r="E333" s="795"/>
      <c r="F333" s="795"/>
      <c r="G333" s="795"/>
      <c r="H333" s="795"/>
      <c r="I333" s="795"/>
      <c r="J333" s="795"/>
      <c r="K333" s="795"/>
      <c r="L333" s="795"/>
      <c r="M333" s="795"/>
      <c r="N333" s="795"/>
      <c r="O333" s="795"/>
      <c r="P333" s="796"/>
      <c r="Q333" s="20"/>
      <c r="R333" s="79"/>
      <c r="S333" s="79"/>
      <c r="T333" s="79"/>
      <c r="U333" s="79"/>
      <c r="V333" s="79"/>
      <c r="W333" s="79"/>
      <c r="X333" s="79"/>
      <c r="AT333" s="50"/>
      <c r="AU333" s="50"/>
      <c r="AV333" s="50"/>
      <c r="AW333" s="50"/>
    </row>
    <row r="334" spans="1:49" ht="15.5">
      <c r="A334" s="141"/>
      <c r="B334" s="794"/>
      <c r="C334" s="795"/>
      <c r="D334" s="795"/>
      <c r="E334" s="795"/>
      <c r="F334" s="795"/>
      <c r="G334" s="795"/>
      <c r="H334" s="795"/>
      <c r="I334" s="795"/>
      <c r="J334" s="795"/>
      <c r="K334" s="795"/>
      <c r="L334" s="795"/>
      <c r="M334" s="795"/>
      <c r="N334" s="795"/>
      <c r="O334" s="795"/>
      <c r="P334" s="796"/>
      <c r="Q334" s="20"/>
      <c r="R334" s="79"/>
      <c r="S334" s="79"/>
      <c r="T334" s="79"/>
      <c r="U334" s="79"/>
      <c r="V334" s="79"/>
      <c r="W334" s="79"/>
      <c r="X334" s="79"/>
      <c r="AT334" s="50"/>
      <c r="AU334" s="50"/>
      <c r="AV334" s="50"/>
      <c r="AW334" s="50"/>
    </row>
    <row r="335" spans="1:49" ht="15.5">
      <c r="A335" s="141"/>
      <c r="B335" s="794"/>
      <c r="C335" s="795"/>
      <c r="D335" s="795"/>
      <c r="E335" s="795"/>
      <c r="F335" s="795"/>
      <c r="G335" s="795"/>
      <c r="H335" s="795"/>
      <c r="I335" s="795"/>
      <c r="J335" s="795"/>
      <c r="K335" s="795"/>
      <c r="L335" s="795"/>
      <c r="M335" s="795"/>
      <c r="N335" s="795"/>
      <c r="O335" s="795"/>
      <c r="P335" s="796"/>
      <c r="Q335" s="20"/>
      <c r="R335" s="79"/>
      <c r="S335" s="79"/>
      <c r="T335" s="79"/>
      <c r="U335" s="79"/>
      <c r="V335" s="79"/>
      <c r="W335" s="79"/>
      <c r="X335" s="79"/>
      <c r="AT335" s="50"/>
      <c r="AU335" s="50"/>
      <c r="AV335" s="50"/>
      <c r="AW335" s="50"/>
    </row>
    <row r="336" spans="1:49" ht="15.5">
      <c r="A336" s="141"/>
      <c r="B336" s="797"/>
      <c r="C336" s="798"/>
      <c r="D336" s="798"/>
      <c r="E336" s="798"/>
      <c r="F336" s="798"/>
      <c r="G336" s="798"/>
      <c r="H336" s="798"/>
      <c r="I336" s="798"/>
      <c r="J336" s="798"/>
      <c r="K336" s="798"/>
      <c r="L336" s="798"/>
      <c r="M336" s="798"/>
      <c r="N336" s="798"/>
      <c r="O336" s="798"/>
      <c r="P336" s="799"/>
      <c r="Q336" s="20"/>
      <c r="R336" s="79"/>
      <c r="S336" s="79"/>
      <c r="T336" s="79"/>
      <c r="U336" s="79"/>
      <c r="V336" s="79"/>
      <c r="W336" s="79"/>
      <c r="X336" s="79"/>
      <c r="AT336" s="50"/>
      <c r="AU336" s="50"/>
      <c r="AV336" s="50"/>
      <c r="AW336" s="50"/>
    </row>
    <row r="337" spans="1:49" ht="15.5">
      <c r="A337" s="141"/>
      <c r="B337" s="6"/>
      <c r="C337" s="6"/>
      <c r="D337" s="6"/>
      <c r="E337" s="6"/>
      <c r="F337" s="6"/>
      <c r="G337" s="6"/>
      <c r="H337" s="6"/>
      <c r="I337" s="6"/>
      <c r="J337" s="6"/>
      <c r="K337" s="6"/>
      <c r="L337" s="6"/>
      <c r="M337" s="6"/>
      <c r="N337" s="6"/>
      <c r="O337" s="6"/>
      <c r="P337" s="6"/>
      <c r="Q337" s="20"/>
      <c r="R337" s="79"/>
      <c r="S337" s="79"/>
      <c r="T337" s="79"/>
      <c r="U337" s="79"/>
      <c r="V337" s="79"/>
      <c r="W337" s="79"/>
      <c r="X337" s="79"/>
      <c r="AT337" s="50"/>
      <c r="AU337" s="50"/>
      <c r="AV337" s="50"/>
      <c r="AW337" s="50"/>
    </row>
    <row r="338" spans="1:49" ht="15.5">
      <c r="A338" s="141"/>
      <c r="B338" s="373" t="s">
        <v>419</v>
      </c>
      <c r="C338" s="374"/>
      <c r="D338" s="374"/>
      <c r="E338" s="374"/>
      <c r="F338" s="374"/>
      <c r="G338" s="374"/>
      <c r="H338" s="374"/>
      <c r="I338" s="374"/>
      <c r="J338" s="374"/>
      <c r="K338" s="374"/>
      <c r="L338" s="374"/>
      <c r="M338" s="374"/>
      <c r="N338" s="374"/>
      <c r="O338" s="374"/>
      <c r="P338" s="374"/>
      <c r="Q338" s="20"/>
      <c r="R338" s="79"/>
      <c r="S338" s="79"/>
      <c r="T338" s="79"/>
      <c r="U338" s="79"/>
      <c r="V338" s="79"/>
      <c r="W338" s="79"/>
      <c r="X338" s="79"/>
      <c r="Y338" s="79"/>
      <c r="AT338" s="50"/>
      <c r="AU338" s="50"/>
      <c r="AV338" s="50"/>
      <c r="AW338" s="50"/>
    </row>
    <row r="339" spans="1:49">
      <c r="B339" s="901" t="s">
        <v>420</v>
      </c>
      <c r="C339" s="901"/>
      <c r="D339" s="901"/>
      <c r="E339" s="901"/>
      <c r="F339" s="901"/>
      <c r="G339" s="901"/>
      <c r="H339" s="901"/>
      <c r="I339" s="901"/>
      <c r="J339" s="901"/>
      <c r="K339" s="901"/>
      <c r="L339" s="901"/>
      <c r="M339" s="901"/>
      <c r="N339" s="901"/>
      <c r="O339" s="901"/>
      <c r="P339" s="901"/>
      <c r="Q339" s="50"/>
      <c r="AT339" s="50"/>
      <c r="AU339" s="50"/>
      <c r="AV339" s="50"/>
      <c r="AW339" s="50"/>
    </row>
    <row r="340" spans="1:49">
      <c r="B340" s="901"/>
      <c r="C340" s="901"/>
      <c r="D340" s="901"/>
      <c r="E340" s="901"/>
      <c r="F340" s="901"/>
      <c r="G340" s="901"/>
      <c r="H340" s="901"/>
      <c r="I340" s="901"/>
      <c r="J340" s="901"/>
      <c r="K340" s="901"/>
      <c r="L340" s="901"/>
      <c r="M340" s="901"/>
      <c r="N340" s="901"/>
      <c r="O340" s="901"/>
      <c r="P340" s="901"/>
      <c r="Q340" s="50"/>
      <c r="AT340" s="50"/>
      <c r="AU340" s="50"/>
      <c r="AV340" s="50"/>
      <c r="AW340" s="50"/>
    </row>
    <row r="341" spans="1:49">
      <c r="B341" s="901"/>
      <c r="C341" s="901"/>
      <c r="D341" s="901"/>
      <c r="E341" s="901"/>
      <c r="F341" s="901"/>
      <c r="G341" s="901"/>
      <c r="H341" s="901"/>
      <c r="I341" s="901"/>
      <c r="J341" s="901"/>
      <c r="K341" s="901"/>
      <c r="L341" s="901"/>
      <c r="M341" s="901"/>
      <c r="N341" s="901"/>
      <c r="O341" s="901"/>
      <c r="P341" s="901"/>
      <c r="Q341" s="50"/>
      <c r="AT341" s="50"/>
      <c r="AU341" s="50"/>
      <c r="AV341" s="50"/>
      <c r="AW341" s="50"/>
    </row>
    <row r="342" spans="1:49">
      <c r="B342" s="901"/>
      <c r="C342" s="901"/>
      <c r="D342" s="901"/>
      <c r="E342" s="901"/>
      <c r="F342" s="901"/>
      <c r="G342" s="901"/>
      <c r="H342" s="901"/>
      <c r="I342" s="901"/>
      <c r="J342" s="901"/>
      <c r="K342" s="901"/>
      <c r="L342" s="901"/>
      <c r="M342" s="901"/>
      <c r="N342" s="901"/>
      <c r="O342" s="901"/>
      <c r="P342" s="901"/>
      <c r="Q342" s="50"/>
      <c r="AT342" s="50"/>
      <c r="AU342" s="50"/>
      <c r="AV342" s="50"/>
      <c r="AW342" s="50"/>
    </row>
    <row r="343" spans="1:49">
      <c r="B343" s="93"/>
      <c r="C343" s="93"/>
      <c r="D343" s="93"/>
      <c r="E343" s="93"/>
      <c r="F343" s="93"/>
      <c r="G343" s="93"/>
      <c r="H343" s="93"/>
      <c r="I343" s="93"/>
      <c r="J343" s="93"/>
      <c r="K343" s="93"/>
      <c r="L343" s="93"/>
      <c r="M343" s="93"/>
      <c r="N343" s="93"/>
      <c r="O343" s="93"/>
      <c r="P343" s="93"/>
      <c r="Q343" s="50"/>
      <c r="AT343" s="50"/>
      <c r="AU343" s="50"/>
      <c r="AV343" s="50"/>
      <c r="AW343" s="50"/>
    </row>
    <row r="344" spans="1:49">
      <c r="B344" s="791"/>
      <c r="C344" s="792"/>
      <c r="D344" s="792"/>
      <c r="E344" s="792"/>
      <c r="F344" s="792"/>
      <c r="G344" s="792"/>
      <c r="H344" s="792"/>
      <c r="I344" s="792"/>
      <c r="J344" s="792"/>
      <c r="K344" s="792"/>
      <c r="L344" s="792"/>
      <c r="M344" s="792"/>
      <c r="N344" s="792"/>
      <c r="O344" s="792"/>
      <c r="P344" s="793"/>
      <c r="Q344" s="50"/>
      <c r="AT344" s="50"/>
      <c r="AU344" s="50"/>
      <c r="AV344" s="50"/>
      <c r="AW344" s="50"/>
    </row>
    <row r="345" spans="1:49">
      <c r="B345" s="794"/>
      <c r="C345" s="795"/>
      <c r="D345" s="795"/>
      <c r="E345" s="795"/>
      <c r="F345" s="795"/>
      <c r="G345" s="795"/>
      <c r="H345" s="795"/>
      <c r="I345" s="795"/>
      <c r="J345" s="795"/>
      <c r="K345" s="795"/>
      <c r="L345" s="795"/>
      <c r="M345" s="795"/>
      <c r="N345" s="795"/>
      <c r="O345" s="795"/>
      <c r="P345" s="796"/>
      <c r="Q345" s="50"/>
      <c r="AT345" s="50"/>
      <c r="AU345" s="50"/>
      <c r="AV345" s="50"/>
      <c r="AW345" s="50"/>
    </row>
    <row r="346" spans="1:49">
      <c r="B346" s="794"/>
      <c r="C346" s="795"/>
      <c r="D346" s="795"/>
      <c r="E346" s="795"/>
      <c r="F346" s="795"/>
      <c r="G346" s="795"/>
      <c r="H346" s="795"/>
      <c r="I346" s="795"/>
      <c r="J346" s="795"/>
      <c r="K346" s="795"/>
      <c r="L346" s="795"/>
      <c r="M346" s="795"/>
      <c r="N346" s="795"/>
      <c r="O346" s="795"/>
      <c r="P346" s="796"/>
      <c r="Q346" s="50"/>
      <c r="AT346" s="50"/>
      <c r="AU346" s="50"/>
      <c r="AV346" s="50"/>
      <c r="AW346" s="50"/>
    </row>
    <row r="347" spans="1:49">
      <c r="B347" s="794"/>
      <c r="C347" s="795"/>
      <c r="D347" s="795"/>
      <c r="E347" s="795"/>
      <c r="F347" s="795"/>
      <c r="G347" s="795"/>
      <c r="H347" s="795"/>
      <c r="I347" s="795"/>
      <c r="J347" s="795"/>
      <c r="K347" s="795"/>
      <c r="L347" s="795"/>
      <c r="M347" s="795"/>
      <c r="N347" s="795"/>
      <c r="O347" s="795"/>
      <c r="P347" s="796"/>
      <c r="Q347" s="50"/>
      <c r="AT347" s="50"/>
      <c r="AU347" s="50"/>
      <c r="AV347" s="50"/>
      <c r="AW347" s="50"/>
    </row>
    <row r="348" spans="1:49">
      <c r="B348" s="794"/>
      <c r="C348" s="795"/>
      <c r="D348" s="795"/>
      <c r="E348" s="795"/>
      <c r="F348" s="795"/>
      <c r="G348" s="795"/>
      <c r="H348" s="795"/>
      <c r="I348" s="795"/>
      <c r="J348" s="795"/>
      <c r="K348" s="795"/>
      <c r="L348" s="795"/>
      <c r="M348" s="795"/>
      <c r="N348" s="795"/>
      <c r="O348" s="795"/>
      <c r="P348" s="796"/>
      <c r="Q348" s="50"/>
      <c r="AT348" s="50"/>
      <c r="AU348" s="50"/>
      <c r="AV348" s="50"/>
      <c r="AW348" s="50"/>
    </row>
    <row r="349" spans="1:49">
      <c r="B349" s="797"/>
      <c r="C349" s="798"/>
      <c r="D349" s="798"/>
      <c r="E349" s="798"/>
      <c r="F349" s="798"/>
      <c r="G349" s="798"/>
      <c r="H349" s="798"/>
      <c r="I349" s="798"/>
      <c r="J349" s="798"/>
      <c r="K349" s="798"/>
      <c r="L349" s="798"/>
      <c r="M349" s="798"/>
      <c r="N349" s="798"/>
      <c r="O349" s="798"/>
      <c r="P349" s="799"/>
      <c r="Q349" s="50"/>
      <c r="AT349" s="50"/>
      <c r="AU349" s="50"/>
      <c r="AV349" s="50"/>
      <c r="AW349" s="50"/>
    </row>
    <row r="350" spans="1:49">
      <c r="B350" s="50"/>
      <c r="C350" s="50"/>
      <c r="D350" s="50"/>
      <c r="E350" s="50"/>
      <c r="F350" s="50"/>
      <c r="G350" s="50"/>
      <c r="H350" s="50"/>
      <c r="I350" s="50"/>
      <c r="J350" s="50"/>
      <c r="K350" s="50"/>
      <c r="L350" s="50"/>
      <c r="M350" s="50"/>
      <c r="N350" s="50"/>
      <c r="O350" s="50"/>
      <c r="P350" s="50"/>
      <c r="Q350" s="50"/>
      <c r="AT350" s="50"/>
      <c r="AU350" s="50"/>
      <c r="AV350" s="50"/>
      <c r="AW350" s="50"/>
    </row>
    <row r="351" spans="1:49">
      <c r="B351" s="50"/>
      <c r="C351" s="50"/>
      <c r="D351" s="50"/>
      <c r="E351" s="50"/>
      <c r="F351" s="50"/>
      <c r="G351" s="50"/>
      <c r="H351" s="50"/>
      <c r="I351" s="50"/>
      <c r="J351" s="50"/>
      <c r="K351" s="50"/>
      <c r="L351" s="50"/>
      <c r="M351" s="50"/>
      <c r="N351" s="50"/>
      <c r="O351" s="50"/>
      <c r="P351" s="50"/>
      <c r="Q351" s="50"/>
      <c r="AT351" s="50"/>
      <c r="AU351" s="50"/>
      <c r="AV351" s="50"/>
      <c r="AW351" s="50"/>
    </row>
    <row r="352" spans="1:49">
      <c r="B352" s="50"/>
      <c r="C352" s="50"/>
      <c r="D352" s="50"/>
      <c r="E352" s="50"/>
      <c r="F352" s="50"/>
      <c r="G352" s="50"/>
      <c r="H352" s="50"/>
      <c r="I352" s="50"/>
      <c r="J352" s="50"/>
      <c r="K352" s="50"/>
      <c r="L352" s="50"/>
      <c r="M352" s="50"/>
      <c r="N352" s="50"/>
      <c r="O352" s="50"/>
      <c r="P352" s="50"/>
      <c r="Q352" s="50"/>
      <c r="AT352" s="50"/>
      <c r="AU352" s="50"/>
      <c r="AV352" s="50"/>
      <c r="AW352" s="50"/>
    </row>
    <row r="353" spans="2:49">
      <c r="B353" s="50"/>
      <c r="C353" s="50"/>
      <c r="D353" s="50"/>
      <c r="E353" s="50"/>
      <c r="F353" s="50"/>
      <c r="G353" s="50"/>
      <c r="H353" s="50"/>
      <c r="I353" s="50"/>
      <c r="J353" s="50"/>
      <c r="K353" s="50"/>
      <c r="L353" s="50"/>
      <c r="M353" s="50"/>
      <c r="N353" s="50"/>
      <c r="O353" s="50"/>
      <c r="P353" s="50"/>
      <c r="Q353" s="50"/>
      <c r="AT353" s="50"/>
      <c r="AU353" s="50"/>
      <c r="AV353" s="50"/>
      <c r="AW353" s="50"/>
    </row>
    <row r="354" spans="2:49">
      <c r="B354" s="50"/>
      <c r="C354" s="50"/>
      <c r="D354" s="50"/>
      <c r="E354" s="50"/>
      <c r="F354" s="50"/>
      <c r="G354" s="50"/>
      <c r="H354" s="50"/>
      <c r="I354" s="50"/>
      <c r="J354" s="50"/>
      <c r="K354" s="50"/>
      <c r="L354" s="50"/>
      <c r="M354" s="50"/>
      <c r="N354" s="50"/>
      <c r="O354" s="50"/>
      <c r="P354" s="50"/>
      <c r="Q354" s="50"/>
      <c r="AT354" s="50"/>
      <c r="AU354" s="50"/>
      <c r="AV354" s="50"/>
      <c r="AW354" s="50"/>
    </row>
    <row r="355" spans="2:49">
      <c r="B355" s="50"/>
      <c r="C355" s="50"/>
      <c r="D355" s="50"/>
      <c r="E355" s="50"/>
      <c r="F355" s="50"/>
      <c r="G355" s="50"/>
      <c r="H355" s="50"/>
      <c r="I355" s="50"/>
      <c r="J355" s="50"/>
      <c r="K355" s="50"/>
      <c r="L355" s="50"/>
      <c r="M355" s="50"/>
      <c r="N355" s="50"/>
      <c r="O355" s="50"/>
      <c r="P355" s="50"/>
      <c r="Q355" s="50"/>
      <c r="AT355" s="50"/>
      <c r="AU355" s="50"/>
      <c r="AV355" s="50"/>
      <c r="AW355" s="50"/>
    </row>
    <row r="356" spans="2:49">
      <c r="B356" s="50"/>
      <c r="C356" s="50"/>
      <c r="D356" s="50"/>
      <c r="E356" s="50"/>
      <c r="F356" s="50"/>
      <c r="G356" s="50"/>
      <c r="H356" s="50"/>
      <c r="I356" s="50"/>
      <c r="J356" s="50"/>
      <c r="K356" s="50"/>
      <c r="L356" s="50"/>
      <c r="M356" s="50"/>
      <c r="N356" s="50"/>
      <c r="O356" s="50"/>
      <c r="P356" s="50"/>
      <c r="Q356" s="50"/>
      <c r="AT356" s="50"/>
      <c r="AU356" s="50"/>
      <c r="AV356" s="50"/>
      <c r="AW356" s="50"/>
    </row>
    <row r="357" spans="2:49">
      <c r="B357" s="50"/>
      <c r="C357" s="50"/>
      <c r="D357" s="50"/>
      <c r="E357" s="50"/>
      <c r="F357" s="50"/>
      <c r="G357" s="50"/>
      <c r="H357" s="50"/>
      <c r="I357" s="50"/>
      <c r="J357" s="50"/>
      <c r="K357" s="50"/>
      <c r="L357" s="50"/>
      <c r="M357" s="50"/>
      <c r="N357" s="50"/>
      <c r="O357" s="50"/>
      <c r="P357" s="50"/>
      <c r="Q357" s="50"/>
      <c r="AT357" s="50"/>
      <c r="AU357" s="50"/>
      <c r="AV357" s="50"/>
      <c r="AW357" s="50"/>
    </row>
    <row r="358" spans="2:49">
      <c r="B358" s="50"/>
      <c r="C358" s="50"/>
      <c r="D358" s="50"/>
      <c r="E358" s="50"/>
      <c r="F358" s="50"/>
      <c r="G358" s="50"/>
      <c r="H358" s="50"/>
      <c r="I358" s="50"/>
      <c r="J358" s="50"/>
      <c r="K358" s="50"/>
      <c r="L358" s="50"/>
      <c r="M358" s="50"/>
      <c r="N358" s="50"/>
      <c r="O358" s="50"/>
      <c r="P358" s="50"/>
      <c r="Q358" s="50"/>
      <c r="AT358" s="50"/>
      <c r="AU358" s="50"/>
      <c r="AV358" s="50"/>
      <c r="AW358" s="50"/>
    </row>
    <row r="359" spans="2:49">
      <c r="B359" s="50"/>
      <c r="C359" s="50"/>
      <c r="D359" s="50"/>
      <c r="E359" s="50"/>
      <c r="F359" s="50"/>
      <c r="G359" s="50"/>
      <c r="H359" s="50"/>
      <c r="I359" s="50"/>
      <c r="J359" s="50"/>
      <c r="K359" s="50"/>
      <c r="L359" s="50"/>
      <c r="M359" s="50"/>
      <c r="N359" s="50"/>
      <c r="O359" s="50"/>
      <c r="P359" s="50"/>
      <c r="Q359" s="50"/>
      <c r="AT359" s="50"/>
      <c r="AU359" s="50"/>
      <c r="AV359" s="50"/>
      <c r="AW359" s="50"/>
    </row>
    <row r="360" spans="2:49">
      <c r="B360" s="50"/>
      <c r="C360" s="50"/>
      <c r="D360" s="50"/>
      <c r="E360" s="50"/>
      <c r="F360" s="50"/>
      <c r="G360" s="50"/>
      <c r="H360" s="50"/>
      <c r="I360" s="50"/>
      <c r="J360" s="50"/>
      <c r="K360" s="50"/>
      <c r="L360" s="50"/>
      <c r="M360" s="50"/>
      <c r="N360" s="50"/>
      <c r="O360" s="50"/>
      <c r="P360" s="50"/>
      <c r="Q360" s="50"/>
      <c r="AT360" s="50"/>
      <c r="AU360" s="50"/>
      <c r="AV360" s="50"/>
      <c r="AW360" s="50"/>
    </row>
    <row r="361" spans="2:49">
      <c r="B361" s="50"/>
      <c r="C361" s="50"/>
      <c r="D361" s="50"/>
      <c r="E361" s="50"/>
      <c r="F361" s="50"/>
      <c r="G361" s="50"/>
      <c r="H361" s="50"/>
      <c r="I361" s="50"/>
      <c r="J361" s="50"/>
      <c r="K361" s="50"/>
      <c r="L361" s="50"/>
      <c r="M361" s="50"/>
      <c r="N361" s="50"/>
      <c r="O361" s="50"/>
      <c r="P361" s="50"/>
      <c r="Q361" s="50"/>
      <c r="AT361" s="50"/>
      <c r="AU361" s="50"/>
      <c r="AV361" s="50"/>
      <c r="AW361" s="50"/>
    </row>
    <row r="362" spans="2:49">
      <c r="B362" s="50"/>
      <c r="C362" s="50"/>
      <c r="D362" s="50"/>
      <c r="E362" s="50"/>
      <c r="F362" s="50"/>
      <c r="G362" s="50"/>
      <c r="H362" s="50"/>
      <c r="I362" s="50"/>
      <c r="J362" s="50"/>
      <c r="K362" s="50"/>
      <c r="L362" s="50"/>
      <c r="M362" s="50"/>
      <c r="N362" s="50"/>
      <c r="O362" s="50"/>
      <c r="P362" s="50"/>
      <c r="Q362" s="50"/>
      <c r="AT362" s="50"/>
      <c r="AU362" s="50"/>
      <c r="AV362" s="50"/>
      <c r="AW362" s="50"/>
    </row>
    <row r="363" spans="2:49">
      <c r="B363" s="50"/>
      <c r="C363" s="50"/>
      <c r="D363" s="50"/>
      <c r="E363" s="50"/>
      <c r="F363" s="50"/>
      <c r="G363" s="50"/>
      <c r="H363" s="50"/>
      <c r="I363" s="50"/>
      <c r="J363" s="50"/>
      <c r="K363" s="50"/>
      <c r="L363" s="50"/>
      <c r="M363" s="50"/>
      <c r="N363" s="50"/>
      <c r="O363" s="50"/>
      <c r="P363" s="50"/>
      <c r="Q363" s="50"/>
      <c r="AT363" s="50"/>
      <c r="AU363" s="50"/>
      <c r="AV363" s="50"/>
      <c r="AW363" s="50"/>
    </row>
    <row r="364" spans="2:49">
      <c r="B364" s="50"/>
      <c r="C364" s="50"/>
      <c r="D364" s="50"/>
      <c r="E364" s="50"/>
      <c r="F364" s="50"/>
      <c r="G364" s="50"/>
      <c r="H364" s="50"/>
      <c r="I364" s="50"/>
      <c r="J364" s="50"/>
      <c r="K364" s="50"/>
      <c r="L364" s="50"/>
      <c r="M364" s="50"/>
      <c r="N364" s="50"/>
      <c r="O364" s="50"/>
      <c r="P364" s="50"/>
      <c r="Q364" s="50"/>
      <c r="AT364" s="50"/>
      <c r="AU364" s="50"/>
      <c r="AV364" s="50"/>
      <c r="AW364" s="50"/>
    </row>
    <row r="365" spans="2:49">
      <c r="B365" s="50"/>
      <c r="C365" s="50"/>
      <c r="D365" s="50"/>
      <c r="E365" s="50"/>
      <c r="F365" s="50"/>
      <c r="G365" s="50"/>
      <c r="H365" s="50"/>
      <c r="I365" s="50"/>
      <c r="J365" s="50"/>
      <c r="K365" s="50"/>
      <c r="L365" s="50"/>
      <c r="M365" s="50"/>
      <c r="N365" s="50"/>
      <c r="O365" s="50"/>
      <c r="P365" s="50"/>
      <c r="Q365" s="50"/>
      <c r="AT365" s="50"/>
      <c r="AU365" s="50"/>
      <c r="AV365" s="50"/>
      <c r="AW365" s="50"/>
    </row>
    <row r="366" spans="2:49">
      <c r="B366" s="50"/>
      <c r="C366" s="50"/>
      <c r="D366" s="50"/>
      <c r="E366" s="50"/>
      <c r="F366" s="50"/>
      <c r="G366" s="50"/>
      <c r="H366" s="50"/>
      <c r="I366" s="50"/>
      <c r="J366" s="50"/>
      <c r="K366" s="50"/>
      <c r="L366" s="50"/>
      <c r="M366" s="50"/>
      <c r="N366" s="50"/>
      <c r="O366" s="50"/>
      <c r="P366" s="50"/>
      <c r="Q366" s="50"/>
      <c r="AT366" s="50"/>
      <c r="AU366" s="50"/>
      <c r="AV366" s="50"/>
      <c r="AW366" s="50"/>
    </row>
    <row r="367" spans="2:49">
      <c r="B367" s="50"/>
      <c r="C367" s="50"/>
      <c r="D367" s="50"/>
      <c r="E367" s="50"/>
      <c r="F367" s="50"/>
      <c r="G367" s="50"/>
      <c r="H367" s="50"/>
      <c r="I367" s="50"/>
      <c r="J367" s="50"/>
      <c r="K367" s="50"/>
      <c r="L367" s="50"/>
      <c r="M367" s="50"/>
      <c r="N367" s="50"/>
      <c r="O367" s="50"/>
      <c r="P367" s="50"/>
      <c r="Q367" s="50"/>
      <c r="AT367" s="50"/>
      <c r="AU367" s="50"/>
      <c r="AV367" s="50"/>
      <c r="AW367" s="50"/>
    </row>
    <row r="368" spans="2:49">
      <c r="B368" s="50"/>
      <c r="C368" s="50"/>
      <c r="D368" s="50"/>
      <c r="E368" s="50"/>
      <c r="F368" s="50"/>
      <c r="G368" s="50"/>
      <c r="H368" s="50"/>
      <c r="I368" s="50"/>
      <c r="J368" s="50"/>
      <c r="K368" s="50"/>
      <c r="L368" s="50"/>
      <c r="M368" s="50"/>
      <c r="N368" s="50"/>
      <c r="O368" s="50"/>
      <c r="P368" s="50"/>
      <c r="Q368" s="50"/>
      <c r="AT368" s="50"/>
      <c r="AU368" s="50"/>
      <c r="AV368" s="50"/>
      <c r="AW368" s="50"/>
    </row>
    <row r="369" spans="2:49">
      <c r="B369" s="50"/>
      <c r="C369" s="50"/>
      <c r="D369" s="50"/>
      <c r="E369" s="50"/>
      <c r="F369" s="50"/>
      <c r="G369" s="50"/>
      <c r="H369" s="50"/>
      <c r="I369" s="50"/>
      <c r="J369" s="50"/>
      <c r="K369" s="50"/>
      <c r="L369" s="50"/>
      <c r="M369" s="50"/>
      <c r="N369" s="50"/>
      <c r="O369" s="50"/>
      <c r="P369" s="50"/>
      <c r="Q369" s="50"/>
      <c r="AT369" s="50"/>
      <c r="AU369" s="50"/>
      <c r="AV369" s="50"/>
      <c r="AW369" s="50"/>
    </row>
    <row r="370" spans="2:49">
      <c r="B370" s="50"/>
      <c r="C370" s="50"/>
      <c r="D370" s="50"/>
      <c r="E370" s="50"/>
      <c r="F370" s="50"/>
      <c r="G370" s="50"/>
      <c r="H370" s="50"/>
      <c r="I370" s="50"/>
      <c r="J370" s="50"/>
      <c r="K370" s="50"/>
      <c r="L370" s="50"/>
      <c r="M370" s="50"/>
      <c r="N370" s="50"/>
      <c r="O370" s="50"/>
      <c r="P370" s="50"/>
      <c r="Q370" s="50"/>
      <c r="AT370" s="50"/>
      <c r="AU370" s="50"/>
      <c r="AV370" s="50"/>
      <c r="AW370" s="50"/>
    </row>
    <row r="371" spans="2:49">
      <c r="B371" s="50"/>
      <c r="C371" s="50"/>
      <c r="D371" s="50"/>
      <c r="E371" s="50"/>
      <c r="F371" s="50"/>
      <c r="G371" s="50"/>
      <c r="H371" s="50"/>
      <c r="I371" s="50"/>
      <c r="J371" s="50"/>
      <c r="K371" s="50"/>
      <c r="L371" s="50"/>
      <c r="M371" s="50"/>
      <c r="N371" s="50"/>
      <c r="O371" s="50"/>
      <c r="P371" s="50"/>
      <c r="Q371" s="50"/>
      <c r="AT371" s="50"/>
      <c r="AU371" s="50"/>
      <c r="AV371" s="50"/>
      <c r="AW371" s="50"/>
    </row>
    <row r="372" spans="2:49">
      <c r="B372" s="50"/>
      <c r="C372" s="50"/>
      <c r="D372" s="50"/>
      <c r="E372" s="50"/>
      <c r="F372" s="50"/>
      <c r="G372" s="50"/>
      <c r="H372" s="50"/>
      <c r="I372" s="50"/>
      <c r="J372" s="50"/>
      <c r="K372" s="50"/>
      <c r="L372" s="50"/>
      <c r="M372" s="50"/>
      <c r="N372" s="50"/>
      <c r="O372" s="50"/>
      <c r="P372" s="50"/>
      <c r="Q372" s="50"/>
      <c r="AT372" s="50"/>
      <c r="AU372" s="50"/>
      <c r="AV372" s="50"/>
      <c r="AW372" s="50"/>
    </row>
    <row r="373" spans="2:49">
      <c r="B373" s="50"/>
      <c r="C373" s="50"/>
      <c r="D373" s="50"/>
      <c r="E373" s="50"/>
      <c r="F373" s="50"/>
      <c r="G373" s="50"/>
      <c r="H373" s="50"/>
      <c r="I373" s="50"/>
      <c r="J373" s="50"/>
      <c r="K373" s="50"/>
      <c r="L373" s="50"/>
      <c r="M373" s="50"/>
      <c r="N373" s="50"/>
      <c r="O373" s="50"/>
      <c r="P373" s="50"/>
      <c r="Q373" s="50"/>
      <c r="AT373" s="50"/>
      <c r="AU373" s="50"/>
      <c r="AV373" s="50"/>
      <c r="AW373" s="50"/>
    </row>
    <row r="374" spans="2:49">
      <c r="B374" s="50"/>
      <c r="C374" s="50"/>
      <c r="D374" s="50"/>
      <c r="E374" s="50"/>
      <c r="F374" s="50"/>
      <c r="G374" s="50"/>
      <c r="H374" s="50"/>
      <c r="I374" s="50"/>
      <c r="J374" s="50"/>
      <c r="K374" s="50"/>
      <c r="L374" s="50"/>
      <c r="M374" s="50"/>
      <c r="N374" s="50"/>
      <c r="O374" s="50"/>
      <c r="P374" s="50"/>
      <c r="Q374" s="50"/>
      <c r="AT374" s="50"/>
      <c r="AU374" s="50"/>
      <c r="AV374" s="50"/>
      <c r="AW374" s="50"/>
    </row>
    <row r="375" spans="2:49">
      <c r="B375" s="50"/>
      <c r="C375" s="50"/>
      <c r="D375" s="50"/>
      <c r="E375" s="50"/>
      <c r="F375" s="50"/>
      <c r="G375" s="50"/>
      <c r="H375" s="50"/>
      <c r="I375" s="50"/>
      <c r="J375" s="50"/>
      <c r="K375" s="50"/>
      <c r="L375" s="50"/>
      <c r="M375" s="50"/>
      <c r="N375" s="50"/>
      <c r="O375" s="50"/>
      <c r="P375" s="50"/>
      <c r="Q375" s="50"/>
      <c r="AT375" s="50"/>
      <c r="AU375" s="50"/>
      <c r="AV375" s="50"/>
      <c r="AW375" s="50"/>
    </row>
    <row r="376" spans="2:49">
      <c r="B376" s="50"/>
      <c r="C376" s="50"/>
      <c r="D376" s="50"/>
      <c r="E376" s="50"/>
      <c r="F376" s="50"/>
      <c r="G376" s="50"/>
      <c r="H376" s="50"/>
      <c r="I376" s="50"/>
      <c r="J376" s="50"/>
      <c r="K376" s="50"/>
      <c r="L376" s="50"/>
      <c r="M376" s="50"/>
      <c r="N376" s="50"/>
      <c r="O376" s="50"/>
      <c r="P376" s="50"/>
      <c r="Q376" s="50"/>
      <c r="AT376" s="50"/>
      <c r="AU376" s="50"/>
      <c r="AV376" s="50"/>
      <c r="AW376" s="50"/>
    </row>
    <row r="377" spans="2:49">
      <c r="B377" s="50"/>
      <c r="C377" s="50"/>
      <c r="D377" s="50"/>
      <c r="E377" s="50"/>
      <c r="F377" s="50"/>
      <c r="G377" s="50"/>
      <c r="H377" s="50"/>
      <c r="I377" s="50"/>
      <c r="J377" s="50"/>
      <c r="K377" s="50"/>
      <c r="L377" s="50"/>
      <c r="M377" s="50"/>
      <c r="N377" s="50"/>
      <c r="O377" s="50"/>
      <c r="P377" s="50"/>
      <c r="Q377" s="50"/>
      <c r="AT377" s="50"/>
      <c r="AU377" s="50"/>
      <c r="AV377" s="50"/>
      <c r="AW377" s="50"/>
    </row>
    <row r="378" spans="2:49">
      <c r="B378" s="50"/>
      <c r="C378" s="50"/>
      <c r="D378" s="50"/>
      <c r="E378" s="50"/>
      <c r="F378" s="50"/>
      <c r="G378" s="50"/>
      <c r="H378" s="50"/>
      <c r="I378" s="50"/>
      <c r="J378" s="50"/>
      <c r="K378" s="50"/>
      <c r="L378" s="50"/>
      <c r="M378" s="50"/>
      <c r="N378" s="50"/>
      <c r="O378" s="50"/>
      <c r="P378" s="50"/>
      <c r="Q378" s="50"/>
      <c r="AT378" s="50"/>
      <c r="AU378" s="50"/>
      <c r="AV378" s="50"/>
      <c r="AW378" s="50"/>
    </row>
    <row r="379" spans="2:49">
      <c r="B379" s="50"/>
      <c r="C379" s="50"/>
      <c r="D379" s="50"/>
      <c r="E379" s="50"/>
      <c r="F379" s="50"/>
      <c r="G379" s="50"/>
      <c r="H379" s="50"/>
      <c r="I379" s="50"/>
      <c r="J379" s="50"/>
      <c r="K379" s="50"/>
      <c r="L379" s="50"/>
      <c r="M379" s="50"/>
      <c r="N379" s="50"/>
      <c r="O379" s="50"/>
      <c r="P379" s="50"/>
      <c r="Q379" s="50"/>
      <c r="AT379" s="50"/>
      <c r="AU379" s="50"/>
      <c r="AV379" s="50"/>
      <c r="AW379" s="50"/>
    </row>
    <row r="380" spans="2:49">
      <c r="B380" s="50"/>
      <c r="C380" s="50"/>
      <c r="D380" s="50"/>
      <c r="E380" s="50"/>
      <c r="F380" s="50"/>
      <c r="G380" s="50"/>
      <c r="H380" s="50"/>
      <c r="I380" s="50"/>
      <c r="J380" s="50"/>
      <c r="K380" s="50"/>
      <c r="L380" s="50"/>
      <c r="M380" s="50"/>
      <c r="N380" s="50"/>
      <c r="O380" s="50"/>
      <c r="P380" s="50"/>
      <c r="Q380" s="50"/>
      <c r="AT380" s="50"/>
      <c r="AU380" s="50"/>
      <c r="AV380" s="50"/>
      <c r="AW380" s="50"/>
    </row>
    <row r="381" spans="2:49">
      <c r="B381" s="50"/>
      <c r="C381" s="50"/>
      <c r="D381" s="50"/>
      <c r="E381" s="50"/>
      <c r="F381" s="50"/>
      <c r="G381" s="50"/>
      <c r="H381" s="50"/>
      <c r="I381" s="50"/>
      <c r="J381" s="50"/>
      <c r="K381" s="50"/>
      <c r="L381" s="50"/>
      <c r="M381" s="50"/>
      <c r="N381" s="50"/>
      <c r="O381" s="50"/>
      <c r="P381" s="50"/>
      <c r="Q381" s="50"/>
      <c r="AT381" s="50"/>
      <c r="AU381" s="50"/>
      <c r="AV381" s="50"/>
      <c r="AW381" s="50"/>
    </row>
    <row r="382" spans="2:49">
      <c r="B382" s="50"/>
      <c r="C382" s="50"/>
      <c r="D382" s="50"/>
      <c r="E382" s="50"/>
      <c r="F382" s="50"/>
      <c r="G382" s="50"/>
      <c r="H382" s="50"/>
      <c r="I382" s="50"/>
      <c r="J382" s="50"/>
      <c r="K382" s="50"/>
      <c r="L382" s="50"/>
      <c r="M382" s="50"/>
      <c r="N382" s="50"/>
      <c r="O382" s="50"/>
      <c r="P382" s="50"/>
      <c r="Q382" s="50"/>
      <c r="AT382" s="50"/>
      <c r="AU382" s="50"/>
      <c r="AV382" s="50"/>
      <c r="AW382" s="50"/>
    </row>
    <row r="383" spans="2:49">
      <c r="B383" s="50"/>
      <c r="C383" s="50"/>
      <c r="D383" s="50"/>
      <c r="E383" s="50"/>
      <c r="F383" s="50"/>
      <c r="G383" s="50"/>
      <c r="H383" s="50"/>
      <c r="I383" s="50"/>
      <c r="J383" s="50"/>
      <c r="K383" s="50"/>
      <c r="L383" s="50"/>
      <c r="M383" s="50"/>
      <c r="N383" s="50"/>
      <c r="O383" s="50"/>
      <c r="P383" s="50"/>
      <c r="Q383" s="50"/>
      <c r="AT383" s="50"/>
      <c r="AU383" s="50"/>
      <c r="AV383" s="50"/>
      <c r="AW383" s="50"/>
    </row>
    <row r="384" spans="2:49">
      <c r="B384" s="50"/>
      <c r="C384" s="50"/>
      <c r="D384" s="50"/>
      <c r="E384" s="50"/>
      <c r="F384" s="50"/>
      <c r="G384" s="50"/>
      <c r="H384" s="50"/>
      <c r="I384" s="50"/>
      <c r="J384" s="50"/>
      <c r="K384" s="50"/>
      <c r="L384" s="50"/>
      <c r="M384" s="50"/>
      <c r="N384" s="50"/>
      <c r="O384" s="50"/>
      <c r="P384" s="50"/>
      <c r="Q384" s="50"/>
      <c r="AT384" s="50"/>
      <c r="AU384" s="50"/>
      <c r="AV384" s="50"/>
      <c r="AW384" s="50"/>
    </row>
    <row r="385" spans="2:49">
      <c r="B385" s="50"/>
      <c r="C385" s="50"/>
      <c r="D385" s="50"/>
      <c r="E385" s="50"/>
      <c r="F385" s="50"/>
      <c r="G385" s="50"/>
      <c r="H385" s="50"/>
      <c r="I385" s="50"/>
      <c r="J385" s="50"/>
      <c r="K385" s="50"/>
      <c r="L385" s="50"/>
      <c r="M385" s="50"/>
      <c r="N385" s="50"/>
      <c r="O385" s="50"/>
      <c r="P385" s="50"/>
      <c r="Q385" s="50"/>
      <c r="AT385" s="50"/>
      <c r="AU385" s="50"/>
      <c r="AV385" s="50"/>
      <c r="AW385" s="50"/>
    </row>
    <row r="386" spans="2:49">
      <c r="B386" s="50"/>
      <c r="C386" s="50"/>
      <c r="D386" s="50"/>
      <c r="E386" s="50"/>
      <c r="F386" s="50"/>
      <c r="G386" s="50"/>
      <c r="H386" s="50"/>
      <c r="I386" s="50"/>
      <c r="J386" s="50"/>
      <c r="K386" s="50"/>
      <c r="L386" s="50"/>
      <c r="M386" s="50"/>
      <c r="N386" s="50"/>
      <c r="O386" s="50"/>
      <c r="P386" s="50"/>
      <c r="Q386" s="50"/>
      <c r="AT386" s="50"/>
      <c r="AU386" s="50"/>
      <c r="AV386" s="50"/>
      <c r="AW386" s="50"/>
    </row>
    <row r="387" spans="2:49">
      <c r="B387" s="50"/>
      <c r="C387" s="50"/>
      <c r="D387" s="50"/>
      <c r="E387" s="50"/>
      <c r="F387" s="50"/>
      <c r="G387" s="50"/>
      <c r="H387" s="50"/>
      <c r="I387" s="50"/>
      <c r="J387" s="50"/>
      <c r="K387" s="50"/>
      <c r="L387" s="50"/>
      <c r="M387" s="50"/>
      <c r="N387" s="50"/>
      <c r="O387" s="50"/>
      <c r="P387" s="50"/>
      <c r="Q387" s="50"/>
      <c r="AT387" s="50"/>
      <c r="AU387" s="50"/>
      <c r="AV387" s="50"/>
      <c r="AW387" s="50"/>
    </row>
    <row r="388" spans="2:49">
      <c r="B388" s="50"/>
      <c r="C388" s="50"/>
      <c r="D388" s="50"/>
      <c r="E388" s="50"/>
      <c r="F388" s="50"/>
      <c r="G388" s="50"/>
      <c r="H388" s="50"/>
      <c r="I388" s="50"/>
      <c r="J388" s="50"/>
      <c r="K388" s="50"/>
      <c r="L388" s="50"/>
      <c r="M388" s="50"/>
      <c r="N388" s="50"/>
      <c r="O388" s="50"/>
      <c r="P388" s="50"/>
      <c r="Q388" s="50"/>
      <c r="AT388" s="50"/>
      <c r="AU388" s="50"/>
      <c r="AV388" s="50"/>
      <c r="AW388" s="50"/>
    </row>
    <row r="389" spans="2:49">
      <c r="B389" s="50"/>
      <c r="C389" s="50"/>
      <c r="D389" s="50"/>
      <c r="E389" s="50"/>
      <c r="F389" s="50"/>
      <c r="G389" s="50"/>
      <c r="H389" s="50"/>
      <c r="I389" s="50"/>
      <c r="J389" s="50"/>
      <c r="K389" s="50"/>
      <c r="L389" s="50"/>
      <c r="M389" s="50"/>
      <c r="N389" s="50"/>
      <c r="O389" s="50"/>
      <c r="P389" s="50"/>
      <c r="Q389" s="50"/>
      <c r="AT389" s="50"/>
      <c r="AU389" s="50"/>
      <c r="AV389" s="50"/>
      <c r="AW389" s="50"/>
    </row>
    <row r="390" spans="2:49">
      <c r="B390" s="50"/>
      <c r="C390" s="50"/>
      <c r="D390" s="50"/>
      <c r="E390" s="50"/>
      <c r="F390" s="50"/>
      <c r="G390" s="50"/>
      <c r="H390" s="50"/>
      <c r="I390" s="50"/>
      <c r="J390" s="50"/>
      <c r="K390" s="50"/>
      <c r="L390" s="50"/>
      <c r="M390" s="50"/>
      <c r="N390" s="50"/>
      <c r="O390" s="50"/>
      <c r="P390" s="50"/>
      <c r="Q390" s="50"/>
      <c r="AT390" s="50"/>
      <c r="AU390" s="50"/>
      <c r="AV390" s="50"/>
      <c r="AW390" s="50"/>
    </row>
    <row r="391" spans="2:49">
      <c r="B391" s="50"/>
      <c r="C391" s="50"/>
      <c r="D391" s="50"/>
      <c r="E391" s="50"/>
      <c r="F391" s="50"/>
      <c r="G391" s="50"/>
      <c r="H391" s="50"/>
      <c r="I391" s="50"/>
      <c r="J391" s="50"/>
      <c r="K391" s="50"/>
      <c r="L391" s="50"/>
      <c r="M391" s="50"/>
      <c r="N391" s="50"/>
      <c r="O391" s="50"/>
      <c r="P391" s="50"/>
      <c r="Q391" s="50"/>
      <c r="AT391" s="50"/>
      <c r="AU391" s="50"/>
      <c r="AV391" s="50"/>
      <c r="AW391" s="50"/>
    </row>
    <row r="392" spans="2:49">
      <c r="B392" s="50"/>
      <c r="C392" s="50"/>
      <c r="D392" s="50"/>
      <c r="E392" s="50"/>
      <c r="F392" s="50"/>
      <c r="G392" s="50"/>
      <c r="H392" s="50"/>
      <c r="I392" s="50"/>
      <c r="J392" s="50"/>
      <c r="K392" s="50"/>
      <c r="L392" s="50"/>
      <c r="M392" s="50"/>
      <c r="N392" s="50"/>
      <c r="O392" s="50"/>
      <c r="P392" s="50"/>
      <c r="Q392" s="50"/>
      <c r="AT392" s="50"/>
      <c r="AU392" s="50"/>
      <c r="AV392" s="50"/>
      <c r="AW392" s="50"/>
    </row>
    <row r="393" spans="2:49">
      <c r="B393" s="50"/>
      <c r="C393" s="50"/>
      <c r="D393" s="50"/>
      <c r="E393" s="50"/>
      <c r="F393" s="50"/>
      <c r="G393" s="50"/>
      <c r="H393" s="50"/>
      <c r="I393" s="50"/>
      <c r="J393" s="50"/>
      <c r="K393" s="50"/>
      <c r="L393" s="50"/>
      <c r="M393" s="50"/>
      <c r="N393" s="50"/>
      <c r="O393" s="50"/>
      <c r="P393" s="50"/>
      <c r="Q393" s="50"/>
      <c r="AT393" s="50"/>
      <c r="AU393" s="50"/>
      <c r="AV393" s="50"/>
      <c r="AW393" s="50"/>
    </row>
    <row r="394" spans="2:49">
      <c r="B394" s="50"/>
      <c r="C394" s="50"/>
      <c r="D394" s="50"/>
      <c r="E394" s="50"/>
      <c r="F394" s="50"/>
      <c r="G394" s="50"/>
      <c r="H394" s="50"/>
      <c r="I394" s="50"/>
      <c r="J394" s="50"/>
      <c r="K394" s="50"/>
      <c r="L394" s="50"/>
      <c r="M394" s="50"/>
      <c r="N394" s="50"/>
      <c r="O394" s="50"/>
      <c r="P394" s="50"/>
      <c r="Q394" s="50"/>
      <c r="AT394" s="50"/>
      <c r="AU394" s="50"/>
      <c r="AV394" s="50"/>
      <c r="AW394" s="50"/>
    </row>
    <row r="395" spans="2:49">
      <c r="B395" s="50"/>
      <c r="C395" s="50"/>
      <c r="D395" s="50"/>
      <c r="E395" s="50"/>
      <c r="F395" s="50"/>
      <c r="G395" s="50"/>
      <c r="H395" s="50"/>
      <c r="I395" s="50"/>
      <c r="J395" s="50"/>
      <c r="K395" s="50"/>
      <c r="L395" s="50"/>
      <c r="M395" s="50"/>
      <c r="N395" s="50"/>
      <c r="O395" s="50"/>
      <c r="P395" s="50"/>
      <c r="Q395" s="50"/>
      <c r="AT395" s="50"/>
      <c r="AU395" s="50"/>
      <c r="AV395" s="50"/>
      <c r="AW395" s="50"/>
    </row>
    <row r="396" spans="2:49">
      <c r="B396" s="50"/>
      <c r="C396" s="50"/>
      <c r="D396" s="50"/>
      <c r="E396" s="50"/>
      <c r="F396" s="50"/>
      <c r="G396" s="50"/>
      <c r="H396" s="50"/>
      <c r="I396" s="50"/>
      <c r="J396" s="50"/>
      <c r="K396" s="50"/>
      <c r="L396" s="50"/>
      <c r="M396" s="50"/>
      <c r="N396" s="50"/>
      <c r="O396" s="50"/>
      <c r="P396" s="50"/>
      <c r="Q396" s="50"/>
      <c r="AT396" s="50"/>
      <c r="AU396" s="50"/>
      <c r="AV396" s="50"/>
      <c r="AW396" s="50"/>
    </row>
    <row r="397" spans="2:49">
      <c r="B397" s="50"/>
      <c r="C397" s="50"/>
      <c r="D397" s="50"/>
      <c r="E397" s="50"/>
      <c r="F397" s="50"/>
      <c r="G397" s="50"/>
      <c r="H397" s="50"/>
      <c r="I397" s="50"/>
      <c r="J397" s="50"/>
      <c r="K397" s="50"/>
      <c r="L397" s="50"/>
      <c r="M397" s="50"/>
      <c r="N397" s="50"/>
      <c r="O397" s="50"/>
      <c r="P397" s="50"/>
      <c r="Q397" s="50"/>
      <c r="AT397" s="50"/>
      <c r="AU397" s="50"/>
      <c r="AV397" s="50"/>
      <c r="AW397" s="50"/>
    </row>
    <row r="398" spans="2:49">
      <c r="B398" s="50"/>
      <c r="C398" s="50"/>
      <c r="D398" s="50"/>
      <c r="E398" s="50"/>
      <c r="F398" s="50"/>
      <c r="G398" s="50"/>
      <c r="H398" s="50"/>
      <c r="I398" s="50"/>
      <c r="J398" s="50"/>
      <c r="K398" s="50"/>
      <c r="L398" s="50"/>
      <c r="M398" s="50"/>
      <c r="N398" s="50"/>
      <c r="O398" s="50"/>
      <c r="P398" s="50"/>
      <c r="Q398" s="50"/>
      <c r="AT398" s="50"/>
      <c r="AU398" s="50"/>
      <c r="AV398" s="50"/>
      <c r="AW398" s="50"/>
    </row>
    <row r="399" spans="2:49">
      <c r="B399" s="50"/>
      <c r="C399" s="50"/>
      <c r="D399" s="50"/>
      <c r="E399" s="50"/>
      <c r="F399" s="50"/>
      <c r="G399" s="50"/>
      <c r="H399" s="50"/>
      <c r="I399" s="50"/>
      <c r="J399" s="50"/>
      <c r="K399" s="50"/>
      <c r="L399" s="50"/>
      <c r="M399" s="50"/>
      <c r="N399" s="50"/>
      <c r="O399" s="50"/>
      <c r="P399" s="50"/>
      <c r="Q399" s="50"/>
      <c r="AT399" s="50"/>
      <c r="AU399" s="50"/>
      <c r="AV399" s="50"/>
      <c r="AW399" s="50"/>
    </row>
    <row r="400" spans="2:49">
      <c r="B400" s="50"/>
      <c r="C400" s="50"/>
      <c r="D400" s="50"/>
      <c r="E400" s="50"/>
      <c r="F400" s="50"/>
      <c r="G400" s="50"/>
      <c r="H400" s="50"/>
      <c r="I400" s="50"/>
      <c r="J400" s="50"/>
      <c r="K400" s="50"/>
      <c r="L400" s="50"/>
      <c r="M400" s="50"/>
      <c r="N400" s="50"/>
      <c r="O400" s="50"/>
      <c r="P400" s="50"/>
      <c r="Q400" s="50"/>
      <c r="AT400" s="50"/>
      <c r="AU400" s="50"/>
      <c r="AV400" s="50"/>
      <c r="AW400" s="50"/>
    </row>
    <row r="401" spans="2:49">
      <c r="B401" s="50"/>
      <c r="C401" s="50"/>
      <c r="D401" s="50"/>
      <c r="E401" s="50"/>
      <c r="F401" s="50"/>
      <c r="G401" s="50"/>
      <c r="H401" s="50"/>
      <c r="I401" s="50"/>
      <c r="J401" s="50"/>
      <c r="K401" s="50"/>
      <c r="L401" s="50"/>
      <c r="M401" s="50"/>
      <c r="N401" s="50"/>
      <c r="O401" s="50"/>
      <c r="P401" s="50"/>
      <c r="Q401" s="50"/>
      <c r="AT401" s="50"/>
      <c r="AU401" s="50"/>
      <c r="AV401" s="50"/>
      <c r="AW401" s="50"/>
    </row>
    <row r="402" spans="2:49">
      <c r="B402" s="50"/>
      <c r="C402" s="50"/>
      <c r="D402" s="50"/>
      <c r="E402" s="50"/>
      <c r="F402" s="50"/>
      <c r="G402" s="50"/>
      <c r="H402" s="50"/>
      <c r="I402" s="50"/>
      <c r="J402" s="50"/>
      <c r="K402" s="50"/>
      <c r="L402" s="50"/>
      <c r="M402" s="50"/>
      <c r="N402" s="50"/>
      <c r="O402" s="50"/>
      <c r="P402" s="50"/>
      <c r="Q402" s="50"/>
      <c r="AT402" s="50"/>
      <c r="AU402" s="50"/>
      <c r="AV402" s="50"/>
      <c r="AW402" s="50"/>
    </row>
    <row r="403" spans="2:49">
      <c r="B403" s="50"/>
      <c r="C403" s="50"/>
      <c r="D403" s="50"/>
      <c r="E403" s="50"/>
      <c r="F403" s="50"/>
      <c r="G403" s="50"/>
      <c r="H403" s="50"/>
      <c r="I403" s="50"/>
      <c r="J403" s="50"/>
      <c r="K403" s="50"/>
      <c r="L403" s="50"/>
      <c r="M403" s="50"/>
      <c r="N403" s="50"/>
      <c r="O403" s="50"/>
      <c r="P403" s="50"/>
      <c r="Q403" s="50"/>
      <c r="AT403" s="50"/>
      <c r="AU403" s="50"/>
      <c r="AV403" s="50"/>
      <c r="AW403" s="50"/>
    </row>
    <row r="404" spans="2:49">
      <c r="B404" s="50"/>
      <c r="C404" s="50"/>
      <c r="D404" s="50"/>
      <c r="E404" s="50"/>
      <c r="F404" s="50"/>
      <c r="G404" s="50"/>
      <c r="H404" s="50"/>
      <c r="I404" s="50"/>
      <c r="J404" s="50"/>
      <c r="K404" s="50"/>
      <c r="L404" s="50"/>
      <c r="M404" s="50"/>
      <c r="N404" s="50"/>
      <c r="O404" s="50"/>
      <c r="P404" s="50"/>
      <c r="Q404" s="50"/>
      <c r="AT404" s="50"/>
      <c r="AU404" s="50"/>
      <c r="AV404" s="50"/>
      <c r="AW404" s="50"/>
    </row>
    <row r="405" spans="2:49">
      <c r="B405" s="50"/>
      <c r="C405" s="50"/>
      <c r="D405" s="50"/>
      <c r="E405" s="50"/>
      <c r="F405" s="50"/>
      <c r="G405" s="50"/>
      <c r="H405" s="50"/>
      <c r="I405" s="50"/>
      <c r="J405" s="50"/>
      <c r="K405" s="50"/>
      <c r="L405" s="50"/>
      <c r="M405" s="50"/>
      <c r="N405" s="50"/>
      <c r="O405" s="50"/>
      <c r="P405" s="50"/>
      <c r="Q405" s="50"/>
      <c r="AT405" s="50"/>
      <c r="AU405" s="50"/>
      <c r="AV405" s="50"/>
      <c r="AW405" s="50"/>
    </row>
    <row r="406" spans="2:49">
      <c r="B406" s="50"/>
      <c r="C406" s="50"/>
      <c r="D406" s="50"/>
      <c r="E406" s="50"/>
      <c r="F406" s="50"/>
      <c r="G406" s="50"/>
      <c r="H406" s="50"/>
      <c r="I406" s="50"/>
      <c r="J406" s="50"/>
      <c r="K406" s="50"/>
      <c r="L406" s="50"/>
      <c r="M406" s="50"/>
      <c r="N406" s="50"/>
      <c r="O406" s="50"/>
      <c r="P406" s="50"/>
      <c r="Q406" s="50"/>
      <c r="AT406" s="50"/>
      <c r="AU406" s="50"/>
      <c r="AV406" s="50"/>
      <c r="AW406" s="50"/>
    </row>
    <row r="407" spans="2:49">
      <c r="B407" s="50"/>
      <c r="C407" s="50"/>
      <c r="D407" s="50"/>
      <c r="E407" s="50"/>
      <c r="F407" s="50"/>
      <c r="G407" s="50"/>
      <c r="H407" s="50"/>
      <c r="I407" s="50"/>
      <c r="J407" s="50"/>
      <c r="K407" s="50"/>
      <c r="L407" s="50"/>
      <c r="M407" s="50"/>
      <c r="N407" s="50"/>
      <c r="O407" s="50"/>
      <c r="P407" s="50"/>
      <c r="Q407" s="50"/>
      <c r="AT407" s="50"/>
      <c r="AU407" s="50"/>
      <c r="AV407" s="50"/>
      <c r="AW407" s="50"/>
    </row>
    <row r="408" spans="2:49">
      <c r="B408" s="50"/>
      <c r="C408" s="50"/>
      <c r="D408" s="50"/>
      <c r="E408" s="50"/>
      <c r="F408" s="50"/>
      <c r="G408" s="50"/>
      <c r="H408" s="50"/>
      <c r="I408" s="50"/>
      <c r="J408" s="50"/>
      <c r="K408" s="50"/>
      <c r="L408" s="50"/>
      <c r="M408" s="50"/>
      <c r="N408" s="50"/>
      <c r="O408" s="50"/>
      <c r="P408" s="50"/>
      <c r="Q408" s="50"/>
      <c r="AT408" s="50"/>
      <c r="AU408" s="50"/>
      <c r="AV408" s="50"/>
      <c r="AW408" s="50"/>
    </row>
    <row r="409" spans="2:49">
      <c r="B409" s="50"/>
      <c r="C409" s="50"/>
      <c r="D409" s="50"/>
      <c r="E409" s="50"/>
      <c r="F409" s="50"/>
      <c r="G409" s="50"/>
      <c r="H409" s="50"/>
      <c r="I409" s="50"/>
      <c r="J409" s="50"/>
      <c r="K409" s="50"/>
      <c r="L409" s="50"/>
      <c r="M409" s="50"/>
      <c r="N409" s="50"/>
      <c r="O409" s="50"/>
      <c r="P409" s="50"/>
      <c r="Q409" s="50"/>
      <c r="AT409" s="50"/>
      <c r="AU409" s="50"/>
      <c r="AV409" s="50"/>
      <c r="AW409" s="50"/>
    </row>
    <row r="410" spans="2:49">
      <c r="B410" s="50"/>
      <c r="C410" s="50"/>
      <c r="D410" s="50"/>
      <c r="E410" s="50"/>
      <c r="F410" s="50"/>
      <c r="G410" s="50"/>
      <c r="H410" s="50"/>
      <c r="I410" s="50"/>
      <c r="J410" s="50"/>
      <c r="K410" s="50"/>
      <c r="L410" s="50"/>
      <c r="M410" s="50"/>
      <c r="N410" s="50"/>
      <c r="O410" s="50"/>
      <c r="P410" s="50"/>
      <c r="Q410" s="50"/>
      <c r="AT410" s="50"/>
      <c r="AU410" s="50"/>
      <c r="AV410" s="50"/>
      <c r="AW410" s="50"/>
    </row>
    <row r="411" spans="2:49">
      <c r="B411" s="50"/>
      <c r="C411" s="50"/>
      <c r="D411" s="50"/>
      <c r="E411" s="50"/>
      <c r="F411" s="50"/>
      <c r="G411" s="50"/>
      <c r="H411" s="50"/>
      <c r="I411" s="50"/>
      <c r="J411" s="50"/>
      <c r="K411" s="50"/>
      <c r="L411" s="50"/>
      <c r="M411" s="50"/>
      <c r="N411" s="50"/>
      <c r="O411" s="50"/>
      <c r="P411" s="50"/>
      <c r="Q411" s="50"/>
      <c r="AT411" s="50"/>
      <c r="AU411" s="50"/>
      <c r="AV411" s="50"/>
      <c r="AW411" s="50"/>
    </row>
    <row r="412" spans="2:49">
      <c r="B412" s="50"/>
      <c r="C412" s="50"/>
      <c r="D412" s="50"/>
      <c r="E412" s="50"/>
      <c r="F412" s="50"/>
      <c r="G412" s="50"/>
      <c r="H412" s="50"/>
      <c r="I412" s="50"/>
      <c r="J412" s="50"/>
      <c r="K412" s="50"/>
      <c r="L412" s="50"/>
      <c r="M412" s="50"/>
      <c r="N412" s="50"/>
      <c r="O412" s="50"/>
      <c r="P412" s="50"/>
      <c r="Q412" s="50"/>
      <c r="AT412" s="50"/>
      <c r="AU412" s="50"/>
      <c r="AV412" s="50"/>
      <c r="AW412" s="50"/>
    </row>
    <row r="413" spans="2:49">
      <c r="B413" s="50"/>
      <c r="C413" s="50"/>
      <c r="D413" s="50"/>
      <c r="E413" s="50"/>
      <c r="F413" s="50"/>
      <c r="G413" s="50"/>
      <c r="H413" s="50"/>
      <c r="I413" s="50"/>
      <c r="J413" s="50"/>
      <c r="K413" s="50"/>
      <c r="L413" s="50"/>
      <c r="M413" s="50"/>
      <c r="N413" s="50"/>
      <c r="O413" s="50"/>
      <c r="P413" s="50"/>
      <c r="Q413" s="50"/>
      <c r="AT413" s="50"/>
      <c r="AU413" s="50"/>
      <c r="AV413" s="50"/>
      <c r="AW413" s="50"/>
    </row>
    <row r="414" spans="2:49">
      <c r="B414" s="50"/>
      <c r="C414" s="50"/>
      <c r="D414" s="50"/>
      <c r="E414" s="50"/>
      <c r="F414" s="50"/>
      <c r="G414" s="50"/>
      <c r="H414" s="50"/>
      <c r="I414" s="50"/>
      <c r="J414" s="50"/>
      <c r="K414" s="50"/>
      <c r="L414" s="50"/>
      <c r="M414" s="50"/>
      <c r="N414" s="50"/>
      <c r="O414" s="50"/>
      <c r="P414" s="50"/>
      <c r="Q414" s="50"/>
      <c r="AT414" s="50"/>
      <c r="AU414" s="50"/>
      <c r="AV414" s="50"/>
      <c r="AW414" s="50"/>
    </row>
    <row r="415" spans="2:49">
      <c r="B415" s="50"/>
      <c r="C415" s="50"/>
      <c r="D415" s="50"/>
      <c r="E415" s="50"/>
      <c r="F415" s="50"/>
      <c r="G415" s="50"/>
      <c r="H415" s="50"/>
      <c r="I415" s="50"/>
      <c r="J415" s="50"/>
      <c r="K415" s="50"/>
      <c r="L415" s="50"/>
      <c r="M415" s="50"/>
      <c r="N415" s="50"/>
      <c r="O415" s="50"/>
      <c r="P415" s="50"/>
      <c r="Q415" s="50"/>
      <c r="AT415" s="50"/>
      <c r="AU415" s="50"/>
      <c r="AV415" s="50"/>
      <c r="AW415" s="50"/>
    </row>
    <row r="416" spans="2:49">
      <c r="B416" s="50"/>
      <c r="C416" s="50"/>
      <c r="D416" s="50"/>
      <c r="E416" s="50"/>
      <c r="F416" s="50"/>
      <c r="G416" s="50"/>
      <c r="H416" s="50"/>
      <c r="I416" s="50"/>
      <c r="J416" s="50"/>
      <c r="K416" s="50"/>
      <c r="L416" s="50"/>
      <c r="M416" s="50"/>
      <c r="N416" s="50"/>
      <c r="O416" s="50"/>
      <c r="P416" s="50"/>
      <c r="Q416" s="50"/>
      <c r="AT416" s="50"/>
      <c r="AU416" s="50"/>
      <c r="AV416" s="50"/>
      <c r="AW416" s="50"/>
    </row>
    <row r="417" spans="2:49">
      <c r="B417" s="50"/>
      <c r="C417" s="50"/>
      <c r="D417" s="50"/>
      <c r="E417" s="50"/>
      <c r="F417" s="50"/>
      <c r="G417" s="50"/>
      <c r="H417" s="50"/>
      <c r="I417" s="50"/>
      <c r="J417" s="50"/>
      <c r="K417" s="50"/>
      <c r="L417" s="50"/>
      <c r="M417" s="50"/>
      <c r="N417" s="50"/>
      <c r="O417" s="50"/>
      <c r="P417" s="50"/>
      <c r="Q417" s="50"/>
      <c r="AT417" s="50"/>
      <c r="AU417" s="50"/>
      <c r="AV417" s="50"/>
      <c r="AW417" s="50"/>
    </row>
    <row r="418" spans="2:49">
      <c r="B418" s="50"/>
      <c r="C418" s="50"/>
      <c r="D418" s="50"/>
      <c r="E418" s="50"/>
      <c r="F418" s="50"/>
      <c r="G418" s="50"/>
      <c r="H418" s="50"/>
      <c r="I418" s="50"/>
      <c r="J418" s="50"/>
      <c r="K418" s="50"/>
      <c r="L418" s="50"/>
      <c r="M418" s="50"/>
      <c r="N418" s="50"/>
      <c r="O418" s="50"/>
      <c r="P418" s="50"/>
      <c r="Q418" s="50"/>
      <c r="AT418" s="50"/>
      <c r="AU418" s="50"/>
      <c r="AV418" s="50"/>
      <c r="AW418" s="50"/>
    </row>
    <row r="419" spans="2:49">
      <c r="B419" s="50"/>
      <c r="C419" s="50"/>
      <c r="D419" s="50"/>
      <c r="E419" s="50"/>
      <c r="F419" s="50"/>
      <c r="G419" s="50"/>
      <c r="H419" s="50"/>
      <c r="I419" s="50"/>
      <c r="J419" s="50"/>
      <c r="K419" s="50"/>
      <c r="L419" s="50"/>
      <c r="M419" s="50"/>
      <c r="N419" s="50"/>
      <c r="O419" s="50"/>
      <c r="P419" s="50"/>
      <c r="Q419" s="50"/>
      <c r="AT419" s="50"/>
      <c r="AU419" s="50"/>
      <c r="AV419" s="50"/>
      <c r="AW419" s="50"/>
    </row>
    <row r="420" spans="2:49">
      <c r="B420" s="50"/>
      <c r="C420" s="50"/>
      <c r="D420" s="50"/>
      <c r="E420" s="50"/>
      <c r="F420" s="50"/>
      <c r="G420" s="50"/>
      <c r="H420" s="50"/>
      <c r="I420" s="50"/>
      <c r="J420" s="50"/>
      <c r="K420" s="50"/>
      <c r="L420" s="50"/>
      <c r="M420" s="50"/>
      <c r="N420" s="50"/>
      <c r="O420" s="50"/>
      <c r="P420" s="50"/>
      <c r="Q420" s="50"/>
      <c r="AT420" s="50"/>
      <c r="AU420" s="50"/>
      <c r="AV420" s="50"/>
      <c r="AW420" s="50"/>
    </row>
    <row r="421" spans="2:49">
      <c r="B421" s="50"/>
      <c r="C421" s="50"/>
      <c r="D421" s="50"/>
      <c r="E421" s="50"/>
      <c r="F421" s="50"/>
      <c r="G421" s="50"/>
      <c r="H421" s="50"/>
      <c r="I421" s="50"/>
      <c r="J421" s="50"/>
      <c r="K421" s="50"/>
      <c r="L421" s="50"/>
      <c r="M421" s="50"/>
      <c r="N421" s="50"/>
      <c r="O421" s="50"/>
      <c r="P421" s="50"/>
      <c r="Q421" s="50"/>
      <c r="AT421" s="50"/>
      <c r="AU421" s="50"/>
      <c r="AV421" s="50"/>
      <c r="AW421" s="50"/>
    </row>
    <row r="422" spans="2:49">
      <c r="B422" s="50"/>
      <c r="C422" s="50"/>
      <c r="D422" s="50"/>
      <c r="E422" s="50"/>
      <c r="F422" s="50"/>
      <c r="G422" s="50"/>
      <c r="H422" s="50"/>
      <c r="I422" s="50"/>
      <c r="J422" s="50"/>
      <c r="K422" s="50"/>
      <c r="L422" s="50"/>
      <c r="M422" s="50"/>
      <c r="N422" s="50"/>
      <c r="O422" s="50"/>
      <c r="P422" s="50"/>
      <c r="Q422" s="50"/>
      <c r="AT422" s="50"/>
      <c r="AU422" s="50"/>
      <c r="AV422" s="50"/>
      <c r="AW422" s="50"/>
    </row>
    <row r="423" spans="2:49">
      <c r="B423" s="50"/>
      <c r="C423" s="50"/>
      <c r="D423" s="50"/>
      <c r="E423" s="50"/>
      <c r="F423" s="50"/>
      <c r="G423" s="50"/>
      <c r="H423" s="50"/>
      <c r="I423" s="50"/>
      <c r="J423" s="50"/>
      <c r="K423" s="50"/>
      <c r="L423" s="50"/>
      <c r="M423" s="50"/>
      <c r="N423" s="50"/>
      <c r="O423" s="50"/>
      <c r="P423" s="50"/>
      <c r="Q423" s="50"/>
      <c r="AT423" s="50"/>
      <c r="AU423" s="50"/>
      <c r="AV423" s="50"/>
      <c r="AW423" s="50"/>
    </row>
    <row r="424" spans="2:49">
      <c r="B424" s="50"/>
      <c r="C424" s="50"/>
      <c r="D424" s="50"/>
      <c r="E424" s="50"/>
      <c r="F424" s="50"/>
      <c r="G424" s="50"/>
      <c r="H424" s="50"/>
      <c r="I424" s="50"/>
      <c r="J424" s="50"/>
      <c r="K424" s="50"/>
      <c r="L424" s="50"/>
      <c r="M424" s="50"/>
      <c r="N424" s="50"/>
      <c r="O424" s="50"/>
      <c r="P424" s="50"/>
      <c r="Q424" s="50"/>
      <c r="AT424" s="50"/>
      <c r="AU424" s="50"/>
      <c r="AV424" s="50"/>
      <c r="AW424" s="50"/>
    </row>
    <row r="425" spans="2:49">
      <c r="B425" s="50"/>
      <c r="C425" s="50"/>
      <c r="D425" s="50"/>
      <c r="E425" s="50"/>
      <c r="F425" s="50"/>
      <c r="G425" s="50"/>
      <c r="H425" s="50"/>
      <c r="I425" s="50"/>
      <c r="J425" s="50"/>
      <c r="K425" s="50"/>
      <c r="L425" s="50"/>
      <c r="M425" s="50"/>
      <c r="N425" s="50"/>
      <c r="O425" s="50"/>
      <c r="P425" s="50"/>
      <c r="Q425" s="50"/>
      <c r="AT425" s="50"/>
      <c r="AU425" s="50"/>
      <c r="AV425" s="50"/>
      <c r="AW425" s="50"/>
    </row>
    <row r="426" spans="2:49">
      <c r="B426" s="50"/>
      <c r="C426" s="50"/>
      <c r="D426" s="50"/>
      <c r="E426" s="50"/>
      <c r="F426" s="50"/>
      <c r="G426" s="50"/>
      <c r="H426" s="50"/>
      <c r="I426" s="50"/>
      <c r="J426" s="50"/>
      <c r="K426" s="50"/>
      <c r="L426" s="50"/>
      <c r="M426" s="50"/>
      <c r="N426" s="50"/>
      <c r="O426" s="50"/>
      <c r="P426" s="50"/>
      <c r="Q426" s="50"/>
      <c r="AT426" s="50"/>
      <c r="AU426" s="50"/>
      <c r="AV426" s="50"/>
      <c r="AW426" s="50"/>
    </row>
    <row r="427" spans="2:49">
      <c r="B427" s="50"/>
      <c r="C427" s="50"/>
      <c r="D427" s="50"/>
      <c r="E427" s="50"/>
      <c r="F427" s="50"/>
      <c r="G427" s="50"/>
      <c r="H427" s="50"/>
      <c r="I427" s="50"/>
      <c r="J427" s="50"/>
      <c r="K427" s="50"/>
      <c r="L427" s="50"/>
      <c r="M427" s="50"/>
      <c r="N427" s="50"/>
      <c r="O427" s="50"/>
      <c r="P427" s="50"/>
      <c r="Q427" s="50"/>
      <c r="AT427" s="50"/>
      <c r="AU427" s="50"/>
      <c r="AV427" s="50"/>
      <c r="AW427" s="50"/>
    </row>
    <row r="428" spans="2:49">
      <c r="B428" s="50"/>
      <c r="C428" s="50"/>
      <c r="D428" s="50"/>
      <c r="E428" s="50"/>
      <c r="F428" s="50"/>
      <c r="G428" s="50"/>
      <c r="H428" s="50"/>
      <c r="I428" s="50"/>
      <c r="J428" s="50"/>
      <c r="K428" s="50"/>
      <c r="L428" s="50"/>
      <c r="M428" s="50"/>
      <c r="N428" s="50"/>
      <c r="O428" s="50"/>
      <c r="P428" s="50"/>
      <c r="Q428" s="50"/>
      <c r="AT428" s="50"/>
      <c r="AU428" s="50"/>
      <c r="AV428" s="50"/>
      <c r="AW428" s="50"/>
    </row>
    <row r="429" spans="2:49">
      <c r="B429" s="50"/>
      <c r="C429" s="50"/>
      <c r="D429" s="50"/>
      <c r="E429" s="50"/>
      <c r="F429" s="50"/>
      <c r="G429" s="50"/>
      <c r="H429" s="50"/>
      <c r="I429" s="50"/>
      <c r="J429" s="50"/>
      <c r="K429" s="50"/>
      <c r="L429" s="50"/>
      <c r="M429" s="50"/>
      <c r="N429" s="50"/>
      <c r="O429" s="50"/>
      <c r="P429" s="50"/>
      <c r="Q429" s="50"/>
      <c r="AT429" s="50"/>
      <c r="AU429" s="50"/>
      <c r="AV429" s="50"/>
      <c r="AW429" s="50"/>
    </row>
    <row r="430" spans="2:49">
      <c r="B430" s="50"/>
      <c r="C430" s="50"/>
      <c r="D430" s="50"/>
      <c r="E430" s="50"/>
      <c r="F430" s="50"/>
      <c r="G430" s="50"/>
      <c r="H430" s="50"/>
      <c r="I430" s="50"/>
      <c r="J430" s="50"/>
      <c r="K430" s="50"/>
      <c r="L430" s="50"/>
      <c r="M430" s="50"/>
      <c r="N430" s="50"/>
      <c r="O430" s="50"/>
      <c r="P430" s="50"/>
      <c r="Q430" s="50"/>
      <c r="AT430" s="50"/>
      <c r="AU430" s="50"/>
      <c r="AV430" s="50"/>
      <c r="AW430" s="50"/>
    </row>
    <row r="431" spans="2:49">
      <c r="B431" s="50"/>
      <c r="C431" s="50"/>
      <c r="D431" s="50"/>
      <c r="E431" s="50"/>
      <c r="F431" s="50"/>
      <c r="G431" s="50"/>
      <c r="H431" s="50"/>
      <c r="I431" s="50"/>
      <c r="J431" s="50"/>
      <c r="K431" s="50"/>
      <c r="L431" s="50"/>
      <c r="M431" s="50"/>
      <c r="N431" s="50"/>
      <c r="O431" s="50"/>
      <c r="P431" s="50"/>
      <c r="Q431" s="50"/>
      <c r="AT431" s="50"/>
      <c r="AU431" s="50"/>
      <c r="AV431" s="50"/>
      <c r="AW431" s="50"/>
    </row>
    <row r="432" spans="2:49">
      <c r="B432" s="50"/>
      <c r="C432" s="50"/>
      <c r="D432" s="50"/>
      <c r="E432" s="50"/>
      <c r="F432" s="50"/>
      <c r="G432" s="50"/>
      <c r="H432" s="50"/>
      <c r="I432" s="50"/>
      <c r="J432" s="50"/>
      <c r="K432" s="50"/>
      <c r="L432" s="50"/>
      <c r="M432" s="50"/>
      <c r="N432" s="50"/>
      <c r="O432" s="50"/>
      <c r="P432" s="50"/>
      <c r="Q432" s="50"/>
      <c r="AT432" s="50"/>
      <c r="AU432" s="50"/>
      <c r="AV432" s="50"/>
      <c r="AW432" s="50"/>
    </row>
    <row r="433" spans="2:49">
      <c r="B433" s="50"/>
      <c r="C433" s="50"/>
      <c r="D433" s="50"/>
      <c r="E433" s="50"/>
      <c r="F433" s="50"/>
      <c r="G433" s="50"/>
      <c r="H433" s="50"/>
      <c r="I433" s="50"/>
      <c r="J433" s="50"/>
      <c r="K433" s="50"/>
      <c r="L433" s="50"/>
      <c r="M433" s="50"/>
      <c r="N433" s="50"/>
      <c r="O433" s="50"/>
      <c r="P433" s="50"/>
      <c r="Q433" s="50"/>
      <c r="AT433" s="50"/>
      <c r="AU433" s="50"/>
      <c r="AV433" s="50"/>
      <c r="AW433" s="50"/>
    </row>
    <row r="434" spans="2:49">
      <c r="B434" s="50"/>
      <c r="C434" s="50"/>
      <c r="D434" s="50"/>
      <c r="E434" s="50"/>
      <c r="F434" s="50"/>
      <c r="G434" s="50"/>
      <c r="H434" s="50"/>
      <c r="I434" s="50"/>
      <c r="J434" s="50"/>
      <c r="K434" s="50"/>
      <c r="L434" s="50"/>
      <c r="M434" s="50"/>
      <c r="N434" s="50"/>
      <c r="O434" s="50"/>
      <c r="P434" s="50"/>
      <c r="Q434" s="50"/>
      <c r="AT434" s="50"/>
      <c r="AU434" s="50"/>
      <c r="AV434" s="50"/>
      <c r="AW434" s="50"/>
    </row>
    <row r="435" spans="2:49">
      <c r="B435" s="50"/>
      <c r="C435" s="50"/>
      <c r="D435" s="50"/>
      <c r="E435" s="50"/>
      <c r="F435" s="50"/>
      <c r="G435" s="50"/>
      <c r="H435" s="50"/>
      <c r="I435" s="50"/>
      <c r="J435" s="50"/>
      <c r="K435" s="50"/>
      <c r="L435" s="50"/>
      <c r="M435" s="50"/>
      <c r="N435" s="50"/>
      <c r="O435" s="50"/>
      <c r="P435" s="50"/>
      <c r="Q435" s="50"/>
      <c r="AT435" s="50"/>
      <c r="AU435" s="50"/>
      <c r="AV435" s="50"/>
      <c r="AW435" s="50"/>
    </row>
    <row r="436" spans="2:49">
      <c r="B436" s="50"/>
      <c r="C436" s="50"/>
      <c r="D436" s="50"/>
      <c r="E436" s="50"/>
      <c r="F436" s="50"/>
      <c r="G436" s="50"/>
      <c r="H436" s="50"/>
      <c r="I436" s="50"/>
      <c r="J436" s="50"/>
      <c r="K436" s="50"/>
      <c r="L436" s="50"/>
      <c r="M436" s="50"/>
      <c r="N436" s="50"/>
      <c r="O436" s="50"/>
      <c r="P436" s="50"/>
      <c r="Q436" s="50"/>
      <c r="AT436" s="50"/>
      <c r="AU436" s="50"/>
      <c r="AV436" s="50"/>
      <c r="AW436" s="50"/>
    </row>
    <row r="437" spans="2:49">
      <c r="B437" s="50"/>
      <c r="C437" s="50"/>
      <c r="D437" s="50"/>
      <c r="E437" s="50"/>
      <c r="F437" s="50"/>
      <c r="G437" s="50"/>
      <c r="H437" s="50"/>
      <c r="I437" s="50"/>
      <c r="J437" s="50"/>
      <c r="K437" s="50"/>
      <c r="L437" s="50"/>
      <c r="M437" s="50"/>
      <c r="N437" s="50"/>
      <c r="O437" s="50"/>
      <c r="P437" s="50"/>
      <c r="Q437" s="50"/>
      <c r="AT437" s="50"/>
      <c r="AU437" s="50"/>
      <c r="AV437" s="50"/>
      <c r="AW437" s="50"/>
    </row>
    <row r="438" spans="2:49">
      <c r="B438" s="50"/>
      <c r="C438" s="50"/>
      <c r="D438" s="50"/>
      <c r="E438" s="50"/>
      <c r="F438" s="50"/>
      <c r="G438" s="50"/>
      <c r="H438" s="50"/>
      <c r="I438" s="50"/>
      <c r="J438" s="50"/>
      <c r="K438" s="50"/>
      <c r="L438" s="50"/>
      <c r="M438" s="50"/>
      <c r="N438" s="50"/>
      <c r="O438" s="50"/>
      <c r="P438" s="50"/>
      <c r="Q438" s="50"/>
      <c r="AT438" s="50"/>
      <c r="AU438" s="50"/>
      <c r="AV438" s="50"/>
      <c r="AW438" s="50"/>
    </row>
    <row r="439" spans="2:49">
      <c r="B439" s="50"/>
      <c r="C439" s="50"/>
      <c r="D439" s="50"/>
      <c r="E439" s="50"/>
      <c r="F439" s="50"/>
      <c r="G439" s="50"/>
      <c r="H439" s="50"/>
      <c r="I439" s="50"/>
      <c r="J439" s="50"/>
      <c r="K439" s="50"/>
      <c r="L439" s="50"/>
      <c r="M439" s="50"/>
      <c r="N439" s="50"/>
      <c r="O439" s="50"/>
      <c r="P439" s="50"/>
      <c r="Q439" s="50"/>
      <c r="AT439" s="50"/>
      <c r="AU439" s="50"/>
      <c r="AV439" s="50"/>
      <c r="AW439" s="50"/>
    </row>
    <row r="440" spans="2:49">
      <c r="B440" s="50"/>
      <c r="C440" s="50"/>
      <c r="D440" s="50"/>
      <c r="E440" s="50"/>
      <c r="F440" s="50"/>
      <c r="G440" s="50"/>
      <c r="H440" s="50"/>
      <c r="I440" s="50"/>
      <c r="J440" s="50"/>
      <c r="K440" s="50"/>
      <c r="L440" s="50"/>
      <c r="M440" s="50"/>
      <c r="N440" s="50"/>
      <c r="O440" s="50"/>
      <c r="P440" s="50"/>
      <c r="Q440" s="50"/>
      <c r="AT440" s="50"/>
      <c r="AU440" s="50"/>
      <c r="AV440" s="50"/>
      <c r="AW440" s="50"/>
    </row>
    <row r="441" spans="2:49">
      <c r="B441" s="50"/>
      <c r="C441" s="50"/>
      <c r="D441" s="50"/>
      <c r="E441" s="50"/>
      <c r="F441" s="50"/>
      <c r="G441" s="50"/>
      <c r="H441" s="50"/>
      <c r="I441" s="50"/>
      <c r="J441" s="50"/>
      <c r="K441" s="50"/>
      <c r="L441" s="50"/>
      <c r="M441" s="50"/>
      <c r="N441" s="50"/>
      <c r="O441" s="50"/>
      <c r="P441" s="50"/>
      <c r="Q441" s="50"/>
      <c r="AT441" s="50"/>
      <c r="AU441" s="50"/>
      <c r="AV441" s="50"/>
      <c r="AW441" s="50"/>
    </row>
    <row r="442" spans="2:49">
      <c r="B442" s="50"/>
      <c r="C442" s="50"/>
      <c r="D442" s="50"/>
      <c r="E442" s="50"/>
      <c r="F442" s="50"/>
      <c r="G442" s="50"/>
      <c r="H442" s="50"/>
      <c r="I442" s="50"/>
      <c r="J442" s="50"/>
      <c r="K442" s="50"/>
      <c r="L442" s="50"/>
      <c r="M442" s="50"/>
      <c r="N442" s="50"/>
      <c r="O442" s="50"/>
      <c r="P442" s="50"/>
      <c r="Q442" s="50"/>
      <c r="AT442" s="50"/>
      <c r="AU442" s="50"/>
      <c r="AV442" s="50"/>
      <c r="AW442" s="50"/>
    </row>
    <row r="443" spans="2:49">
      <c r="B443" s="50"/>
      <c r="C443" s="50"/>
      <c r="D443" s="50"/>
      <c r="E443" s="50"/>
      <c r="F443" s="50"/>
      <c r="G443" s="50"/>
      <c r="H443" s="50"/>
      <c r="I443" s="50"/>
      <c r="J443" s="50"/>
      <c r="K443" s="50"/>
      <c r="L443" s="50"/>
      <c r="M443" s="50"/>
      <c r="N443" s="50"/>
      <c r="O443" s="50"/>
      <c r="P443" s="50"/>
      <c r="Q443" s="50"/>
      <c r="AT443" s="50"/>
      <c r="AU443" s="50"/>
      <c r="AV443" s="50"/>
      <c r="AW443" s="50"/>
    </row>
    <row r="444" spans="2:49">
      <c r="B444" s="50"/>
      <c r="C444" s="50"/>
      <c r="D444" s="50"/>
      <c r="E444" s="50"/>
      <c r="F444" s="50"/>
      <c r="G444" s="50"/>
      <c r="H444" s="50"/>
      <c r="I444" s="50"/>
      <c r="J444" s="50"/>
      <c r="K444" s="50"/>
      <c r="L444" s="50"/>
      <c r="M444" s="50"/>
      <c r="N444" s="50"/>
      <c r="O444" s="50"/>
      <c r="P444" s="50"/>
      <c r="Q444" s="50"/>
      <c r="AT444" s="50"/>
      <c r="AU444" s="50"/>
      <c r="AV444" s="50"/>
      <c r="AW444" s="50"/>
    </row>
    <row r="445" spans="2:49">
      <c r="B445" s="50"/>
      <c r="C445" s="50"/>
      <c r="D445" s="50"/>
      <c r="E445" s="50"/>
      <c r="F445" s="50"/>
      <c r="G445" s="50"/>
      <c r="H445" s="50"/>
      <c r="I445" s="50"/>
      <c r="J445" s="50"/>
      <c r="K445" s="50"/>
      <c r="L445" s="50"/>
      <c r="M445" s="50"/>
      <c r="N445" s="50"/>
      <c r="O445" s="50"/>
      <c r="P445" s="50"/>
      <c r="Q445" s="50"/>
      <c r="AT445" s="50"/>
      <c r="AU445" s="50"/>
      <c r="AV445" s="50"/>
      <c r="AW445" s="50"/>
    </row>
    <row r="446" spans="2:49">
      <c r="B446" s="50"/>
      <c r="C446" s="50"/>
      <c r="D446" s="50"/>
      <c r="E446" s="50"/>
      <c r="F446" s="50"/>
      <c r="G446" s="50"/>
      <c r="H446" s="50"/>
      <c r="I446" s="50"/>
      <c r="J446" s="50"/>
      <c r="K446" s="50"/>
      <c r="L446" s="50"/>
      <c r="M446" s="50"/>
      <c r="N446" s="50"/>
      <c r="O446" s="50"/>
      <c r="P446" s="50"/>
      <c r="Q446" s="50"/>
      <c r="AT446" s="50"/>
      <c r="AU446" s="50"/>
      <c r="AV446" s="50"/>
      <c r="AW446" s="50"/>
    </row>
    <row r="447" spans="2:49">
      <c r="B447" s="50"/>
      <c r="C447" s="50"/>
      <c r="D447" s="50"/>
      <c r="E447" s="50"/>
      <c r="F447" s="50"/>
      <c r="G447" s="50"/>
      <c r="H447" s="50"/>
      <c r="I447" s="50"/>
      <c r="J447" s="50"/>
      <c r="K447" s="50"/>
      <c r="L447" s="50"/>
      <c r="M447" s="50"/>
      <c r="N447" s="50"/>
      <c r="O447" s="50"/>
      <c r="P447" s="50"/>
      <c r="Q447" s="50"/>
      <c r="AT447" s="50"/>
      <c r="AU447" s="50"/>
      <c r="AV447" s="50"/>
      <c r="AW447" s="50"/>
    </row>
    <row r="448" spans="2:49">
      <c r="B448" s="50"/>
      <c r="C448" s="50"/>
      <c r="D448" s="50"/>
      <c r="E448" s="50"/>
      <c r="F448" s="50"/>
      <c r="G448" s="50"/>
      <c r="H448" s="50"/>
      <c r="I448" s="50"/>
      <c r="J448" s="50"/>
      <c r="K448" s="50"/>
      <c r="L448" s="50"/>
      <c r="M448" s="50"/>
      <c r="N448" s="50"/>
      <c r="O448" s="50"/>
      <c r="P448" s="50"/>
      <c r="Q448" s="50"/>
      <c r="AT448" s="50"/>
      <c r="AU448" s="50"/>
      <c r="AV448" s="50"/>
      <c r="AW448" s="50"/>
    </row>
    <row r="449" spans="2:49">
      <c r="B449" s="50"/>
      <c r="C449" s="50"/>
      <c r="D449" s="50"/>
      <c r="E449" s="50"/>
      <c r="F449" s="50"/>
      <c r="G449" s="50"/>
      <c r="H449" s="50"/>
      <c r="I449" s="50"/>
      <c r="J449" s="50"/>
      <c r="K449" s="50"/>
      <c r="L449" s="50"/>
      <c r="M449" s="50"/>
      <c r="N449" s="50"/>
      <c r="O449" s="50"/>
      <c r="P449" s="50"/>
      <c r="Q449" s="50"/>
      <c r="AT449" s="50"/>
      <c r="AU449" s="50"/>
      <c r="AV449" s="50"/>
      <c r="AW449" s="50"/>
    </row>
    <row r="450" spans="2:49">
      <c r="B450" s="50"/>
      <c r="C450" s="50"/>
      <c r="D450" s="50"/>
      <c r="E450" s="50"/>
      <c r="F450" s="50"/>
      <c r="G450" s="50"/>
      <c r="H450" s="50"/>
      <c r="I450" s="50"/>
      <c r="J450" s="50"/>
      <c r="K450" s="50"/>
      <c r="L450" s="50"/>
      <c r="M450" s="50"/>
      <c r="N450" s="50"/>
      <c r="O450" s="50"/>
      <c r="P450" s="50"/>
      <c r="Q450" s="50"/>
      <c r="AT450" s="50"/>
      <c r="AU450" s="50"/>
      <c r="AV450" s="50"/>
      <c r="AW450" s="50"/>
    </row>
    <row r="451" spans="2:49">
      <c r="B451" s="50"/>
      <c r="C451" s="50"/>
      <c r="D451" s="50"/>
      <c r="E451" s="50"/>
      <c r="F451" s="50"/>
      <c r="G451" s="50"/>
      <c r="H451" s="50"/>
      <c r="I451" s="50"/>
      <c r="J451" s="50"/>
      <c r="K451" s="50"/>
      <c r="L451" s="50"/>
      <c r="M451" s="50"/>
      <c r="N451" s="50"/>
      <c r="O451" s="50"/>
      <c r="P451" s="50"/>
      <c r="Q451" s="50"/>
      <c r="AT451" s="50"/>
      <c r="AU451" s="50"/>
      <c r="AV451" s="50"/>
      <c r="AW451" s="50"/>
    </row>
  </sheetData>
  <sheetProtection algorithmName="SHA-512" hashValue="XvNezBRpixiwqjt4JQXamm6IGcZYTaFe/Lw25kDHyED12cASowSGvTcI4hJ99w0GjGO/hHEx/Rwol/Xu/waXNQ==" saltValue="7C1ymnwsPScz7gvAGWkffw==" spinCount="100000" sheet="1" formatCells="0" formatColumns="0" formatRows="0" insertColumns="0" insertRows="0" insertHyperlinks="0" deleteColumns="0" deleteRows="0" sort="0" autoFilter="0" pivotTables="0"/>
  <mergeCells count="227">
    <mergeCell ref="B315:L316"/>
    <mergeCell ref="P6:P7"/>
    <mergeCell ref="Q6:Q7"/>
    <mergeCell ref="B9:F10"/>
    <mergeCell ref="G9:Q10"/>
    <mergeCell ref="B14:Q15"/>
    <mergeCell ref="B19:Q22"/>
    <mergeCell ref="B5:Q5"/>
    <mergeCell ref="B6:B7"/>
    <mergeCell ref="C6:H7"/>
    <mergeCell ref="I6:I7"/>
    <mergeCell ref="J6:J7"/>
    <mergeCell ref="K6:K7"/>
    <mergeCell ref="L6:L7"/>
    <mergeCell ref="M6:M7"/>
    <mergeCell ref="N6:N7"/>
    <mergeCell ref="O6:O7"/>
    <mergeCell ref="B84:Q89"/>
    <mergeCell ref="B90:Q91"/>
    <mergeCell ref="B93:Q98"/>
    <mergeCell ref="B100:Q100"/>
    <mergeCell ref="B102:Q107"/>
    <mergeCell ref="B109:Q122"/>
    <mergeCell ref="B150:D150"/>
    <mergeCell ref="X68:Z68"/>
    <mergeCell ref="B82:AB82"/>
    <mergeCell ref="B23:Q31"/>
    <mergeCell ref="B35:Q43"/>
    <mergeCell ref="B45:Q45"/>
    <mergeCell ref="B47:AB47"/>
    <mergeCell ref="B49:H50"/>
    <mergeCell ref="X51:Z51"/>
    <mergeCell ref="I51:J52"/>
    <mergeCell ref="I57:J58"/>
    <mergeCell ref="X57:Z57"/>
    <mergeCell ref="B57:E58"/>
    <mergeCell ref="I74:J75"/>
    <mergeCell ref="X74:Z74"/>
    <mergeCell ref="B74:E75"/>
    <mergeCell ref="E62:F62"/>
    <mergeCell ref="E63:F63"/>
    <mergeCell ref="B66:H67"/>
    <mergeCell ref="I68:J69"/>
    <mergeCell ref="X128:Z128"/>
    <mergeCell ref="B129:D129"/>
    <mergeCell ref="F129:H129"/>
    <mergeCell ref="B130:D130"/>
    <mergeCell ref="B125:Z125"/>
    <mergeCell ref="B134:D134"/>
    <mergeCell ref="F134:H134"/>
    <mergeCell ref="B135:D135"/>
    <mergeCell ref="F135:H135"/>
    <mergeCell ref="F150:H150"/>
    <mergeCell ref="B151:D151"/>
    <mergeCell ref="F151:H151"/>
    <mergeCell ref="B155:D155"/>
    <mergeCell ref="F155:H155"/>
    <mergeCell ref="B156:D156"/>
    <mergeCell ref="F156:H156"/>
    <mergeCell ref="B157:D157"/>
    <mergeCell ref="F157:H157"/>
    <mergeCell ref="B152:D152"/>
    <mergeCell ref="F152:H152"/>
    <mergeCell ref="B153:D153"/>
    <mergeCell ref="F153:H153"/>
    <mergeCell ref="B221:D221"/>
    <mergeCell ref="F221:H221"/>
    <mergeCell ref="B216:D216"/>
    <mergeCell ref="F216:H216"/>
    <mergeCell ref="B194:D194"/>
    <mergeCell ref="F194:H194"/>
    <mergeCell ref="B195:D195"/>
    <mergeCell ref="F195:H195"/>
    <mergeCell ref="B205:D205"/>
    <mergeCell ref="F205:H205"/>
    <mergeCell ref="B206:H206"/>
    <mergeCell ref="B207:H207"/>
    <mergeCell ref="B202:D202"/>
    <mergeCell ref="F202:H202"/>
    <mergeCell ref="B214:D214"/>
    <mergeCell ref="F214:H214"/>
    <mergeCell ref="B215:D215"/>
    <mergeCell ref="F215:H215"/>
    <mergeCell ref="B210:Z210"/>
    <mergeCell ref="X213:Z213"/>
    <mergeCell ref="B219:D219"/>
    <mergeCell ref="F219:H219"/>
    <mergeCell ref="B220:D220"/>
    <mergeCell ref="F220:H220"/>
    <mergeCell ref="B250:Q260"/>
    <mergeCell ref="B262:Z262"/>
    <mergeCell ref="X265:Z265"/>
    <mergeCell ref="B266:D266"/>
    <mergeCell ref="F266:H266"/>
    <mergeCell ref="B267:D267"/>
    <mergeCell ref="F267:H267"/>
    <mergeCell ref="B231:AB231"/>
    <mergeCell ref="B233:P239"/>
    <mergeCell ref="B242:P247"/>
    <mergeCell ref="B249:AA249"/>
    <mergeCell ref="B271:D271"/>
    <mergeCell ref="F271:H271"/>
    <mergeCell ref="B272:D272"/>
    <mergeCell ref="F272:H272"/>
    <mergeCell ref="B273:D273"/>
    <mergeCell ref="F273:H273"/>
    <mergeCell ref="B268:D268"/>
    <mergeCell ref="F268:H268"/>
    <mergeCell ref="B269:D269"/>
    <mergeCell ref="F269:H269"/>
    <mergeCell ref="B270:D270"/>
    <mergeCell ref="F270:H270"/>
    <mergeCell ref="B277:D277"/>
    <mergeCell ref="F277:H277"/>
    <mergeCell ref="B278:H278"/>
    <mergeCell ref="B279:H279"/>
    <mergeCell ref="B283:Z283"/>
    <mergeCell ref="X286:Z286"/>
    <mergeCell ref="B274:D274"/>
    <mergeCell ref="F274:H274"/>
    <mergeCell ref="B275:D275"/>
    <mergeCell ref="F275:H275"/>
    <mergeCell ref="B276:D276"/>
    <mergeCell ref="F276:H276"/>
    <mergeCell ref="F136:H136"/>
    <mergeCell ref="F130:H130"/>
    <mergeCell ref="B131:D131"/>
    <mergeCell ref="F131:H131"/>
    <mergeCell ref="B132:D132"/>
    <mergeCell ref="F132:H132"/>
    <mergeCell ref="B133:D133"/>
    <mergeCell ref="F133:H133"/>
    <mergeCell ref="B140:D140"/>
    <mergeCell ref="F140:H140"/>
    <mergeCell ref="B136:D136"/>
    <mergeCell ref="B141:H141"/>
    <mergeCell ref="B142:H142"/>
    <mergeCell ref="B146:Z146"/>
    <mergeCell ref="X149:Z149"/>
    <mergeCell ref="B137:D137"/>
    <mergeCell ref="F137:H137"/>
    <mergeCell ref="B138:D138"/>
    <mergeCell ref="F138:H138"/>
    <mergeCell ref="B139:D139"/>
    <mergeCell ref="F139:H139"/>
    <mergeCell ref="B196:D196"/>
    <mergeCell ref="F196:H196"/>
    <mergeCell ref="B197:D197"/>
    <mergeCell ref="F197:H197"/>
    <mergeCell ref="B198:D198"/>
    <mergeCell ref="F198:H198"/>
    <mergeCell ref="B154:D154"/>
    <mergeCell ref="F154:H154"/>
    <mergeCell ref="B161:D161"/>
    <mergeCell ref="F161:H161"/>
    <mergeCell ref="B162:H162"/>
    <mergeCell ref="B163:H163"/>
    <mergeCell ref="B190:Z190"/>
    <mergeCell ref="X193:Z193"/>
    <mergeCell ref="B158:D158"/>
    <mergeCell ref="F158:H158"/>
    <mergeCell ref="B159:D159"/>
    <mergeCell ref="F159:H159"/>
    <mergeCell ref="B160:D160"/>
    <mergeCell ref="F160:H160"/>
    <mergeCell ref="B166:AB166"/>
    <mergeCell ref="B168:Q170"/>
    <mergeCell ref="B171:Q176"/>
    <mergeCell ref="B178:Q188"/>
    <mergeCell ref="B203:D203"/>
    <mergeCell ref="F203:H203"/>
    <mergeCell ref="B204:D204"/>
    <mergeCell ref="F204:H204"/>
    <mergeCell ref="B199:D199"/>
    <mergeCell ref="F199:H199"/>
    <mergeCell ref="B200:D200"/>
    <mergeCell ref="F200:H200"/>
    <mergeCell ref="B201:D201"/>
    <mergeCell ref="F201:H201"/>
    <mergeCell ref="B217:D217"/>
    <mergeCell ref="F217:H217"/>
    <mergeCell ref="B218:D218"/>
    <mergeCell ref="F218:H218"/>
    <mergeCell ref="B225:D225"/>
    <mergeCell ref="F225:H225"/>
    <mergeCell ref="B226:H226"/>
    <mergeCell ref="B227:H227"/>
    <mergeCell ref="B339:P342"/>
    <mergeCell ref="B293:D293"/>
    <mergeCell ref="F293:H293"/>
    <mergeCell ref="B294:D294"/>
    <mergeCell ref="F294:H294"/>
    <mergeCell ref="B295:D295"/>
    <mergeCell ref="F295:H295"/>
    <mergeCell ref="B290:D290"/>
    <mergeCell ref="F290:H290"/>
    <mergeCell ref="B291:D291"/>
    <mergeCell ref="B299:H299"/>
    <mergeCell ref="B300:H300"/>
    <mergeCell ref="B304:AB304"/>
    <mergeCell ref="B296:D296"/>
    <mergeCell ref="F296:H296"/>
    <mergeCell ref="B297:D297"/>
    <mergeCell ref="B344:P349"/>
    <mergeCell ref="B222:D222"/>
    <mergeCell ref="F222:H222"/>
    <mergeCell ref="B223:D223"/>
    <mergeCell ref="F223:H223"/>
    <mergeCell ref="B224:D224"/>
    <mergeCell ref="F224:H224"/>
    <mergeCell ref="B328:P330"/>
    <mergeCell ref="B331:P336"/>
    <mergeCell ref="B308:M311"/>
    <mergeCell ref="B320:P323"/>
    <mergeCell ref="B325:AB325"/>
    <mergeCell ref="F291:H291"/>
    <mergeCell ref="B292:D292"/>
    <mergeCell ref="F292:H292"/>
    <mergeCell ref="B287:D287"/>
    <mergeCell ref="F287:H287"/>
    <mergeCell ref="F297:H297"/>
    <mergeCell ref="B298:D298"/>
    <mergeCell ref="F298:H298"/>
    <mergeCell ref="B288:D288"/>
    <mergeCell ref="F288:H288"/>
    <mergeCell ref="B289:D289"/>
    <mergeCell ref="F289:H289"/>
  </mergeCells>
  <conditionalFormatting sqref="K50:V50">
    <cfRule type="containsText" dxfId="94" priority="2" operator="containsText" text="Project">
      <formula>NOT(ISERROR(SEARCH("Project",K50)))</formula>
    </cfRule>
  </conditionalFormatting>
  <conditionalFormatting sqref="K67:V67">
    <cfRule type="containsText" dxfId="93" priority="1" operator="containsText" text="Project">
      <formula>NOT(ISERROR(SEARCH("Project",K67)))</formula>
    </cfRule>
  </conditionalFormatting>
  <conditionalFormatting sqref="K128:V128">
    <cfRule type="notContainsBlanks" dxfId="92" priority="8">
      <formula>LEN(TRIM(K128))&gt;0</formula>
    </cfRule>
  </conditionalFormatting>
  <conditionalFormatting sqref="K149:V149">
    <cfRule type="notContainsBlanks" dxfId="91" priority="7">
      <formula>LEN(TRIM(K149))&gt;0</formula>
    </cfRule>
  </conditionalFormatting>
  <conditionalFormatting sqref="K193:V193">
    <cfRule type="notContainsBlanks" dxfId="90" priority="6">
      <formula>LEN(TRIM(K193))&gt;0</formula>
    </cfRule>
  </conditionalFormatting>
  <conditionalFormatting sqref="K213:V213">
    <cfRule type="notContainsBlanks" dxfId="89" priority="5">
      <formula>LEN(TRIM(K213))&gt;0</formula>
    </cfRule>
  </conditionalFormatting>
  <conditionalFormatting sqref="K265:V265">
    <cfRule type="notContainsBlanks" dxfId="88" priority="11">
      <formula>LEN(TRIM(K265))&gt;0</formula>
    </cfRule>
  </conditionalFormatting>
  <conditionalFormatting sqref="K286:V286">
    <cfRule type="notContainsBlanks" dxfId="87" priority="9">
      <formula>LEN(TRIM(K286))&gt;0</formula>
    </cfRule>
  </conditionalFormatting>
  <dataValidations count="7">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500-000000000000}"/>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500-000001000000}"/>
    <dataValidation type="decimal" showInputMessage="1" showErrorMessage="1" sqref="K267:V277 X288:Z298 X215:Z225 X267:Z277 K288:V298 X130:Z140 K130:V140 X151:Z161 K151:V161 X195:Z205 K195:V205 K215:V225" xr:uid="{00000000-0002-0000-0500-000002000000}">
      <formula1>0</formula1>
      <formula2>1E+39</formula2>
    </dataValidation>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315" xr:uid="{00000000-0002-0000-0500-000003000000}">
      <formula1>0</formula1>
      <formula2>100</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42 B320 B93 B102 B171 B331 B344" xr:uid="{00000000-0002-0000-0500-000004000000}"/>
    <dataValidation allowBlank="1" showInputMessage="1" showErrorMessage="1" promptTitle="Add formula" prompt="Please add formula using the parameters above resulting in GHG emissions per year." sqref="K278:V278 K299:V299 K141:V141 K162:V162 K206:V206 K226:V226" xr:uid="{00000000-0002-0000-0500-000005000000}"/>
    <dataValidation allowBlank="1" showInputMessage="1" showErrorMessage="1" promptTitle="Add formula" prompt="Please add formula using the parameters above resulting in GHG emissions." sqref="X300:Z300 X279:Z279 X227:Z227 X207:Z207 X163:Z163 X142:Z142" xr:uid="{00000000-0002-0000-0500-000006000000}"/>
  </dataValidations>
  <hyperlinks>
    <hyperlink ref="C6:H7" location="'SI1 | 1 CSE'!A1" display="SI 1 | 1  CSE: Direct mitigation (Carbon stock enhancement)" xr:uid="{00000000-0004-0000-0500-000000000000}"/>
    <hyperlink ref="O6:O7" location="'Basic Data'!A1" display="Basic Data" xr:uid="{00000000-0004-0000-0500-000001000000}"/>
    <hyperlink ref="P6:P7" location="Manual!A1" display="Manual" xr:uid="{00000000-0004-0000-0500-000002000000}"/>
    <hyperlink ref="Q6:Q7" location="Overview!A1" display="Overview" xr:uid="{00000000-0004-0000-0500-000003000000}"/>
    <hyperlink ref="I6:I7" location="'SI1 | 2 ER'!A1" display="&gt;" xr:uid="{00000000-0004-0000-0500-000004000000}"/>
    <hyperlink ref="B6:B7" location="'SI1 | 1 ER'!A1" display="&lt;" xr:uid="{00000000-0004-0000-05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5" operator="containsText" id="{A237B2EC-1423-4344-882B-A2372A6FA7C2}">
            <xm:f>NOT(ISERROR(SEARCH(Calc!$D$49,G9)))</xm:f>
            <xm:f>Calc!$D$49</xm:f>
            <x14:dxf>
              <fill>
                <patternFill>
                  <bgColor theme="5" tint="0.39994506668294322"/>
                </patternFill>
              </fill>
            </x14:dxf>
          </x14:cfRule>
          <x14:cfRule type="containsText" priority="16" operator="containsText" id="{D5B3C19A-36BF-4989-B423-EC49C4ED0B7D}">
            <xm:f>NOT(ISERROR(SEARCH(Calc!$D$50,G9)))</xm:f>
            <xm:f>Calc!$D$50</xm:f>
            <x14:dxf>
              <fill>
                <patternFill>
                  <bgColor theme="4" tint="0.79998168889431442"/>
                </patternFill>
              </fill>
            </x14:dxf>
          </x14:cfRule>
          <x14:cfRule type="containsText" priority="17" operator="containsText" id="{8A6F5734-E2C6-4B2A-8D32-0D7267CB6B44}">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7000000}">
          <x14:formula1>
            <xm:f>Calc!$A$32:$A$34</xm:f>
          </x14:formula1>
          <xm:sqref>N313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AW506"/>
  <sheetViews>
    <sheetView zoomScale="120" zoomScaleNormal="120" workbookViewId="0">
      <pane ySplit="10" topLeftCell="A43" activePane="bottomLeft" state="frozen"/>
      <selection activeCell="H125" sqref="H125"/>
      <selection pane="bottomLeft" activeCell="B23" sqref="B23:Q31"/>
    </sheetView>
  </sheetViews>
  <sheetFormatPr defaultColWidth="11" defaultRowHeight="14"/>
  <cols>
    <col min="1" max="1" width="11" style="394" customWidth="1"/>
    <col min="2" max="6" width="11" style="9" customWidth="1"/>
    <col min="7" max="7" width="11.08203125" style="9" customWidth="1"/>
    <col min="8" max="9" width="11" style="9"/>
    <col min="10" max="10" width="8.08203125" style="9" customWidth="1"/>
    <col min="11" max="28" width="11.5820312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5" customHeight="1">
      <c r="A5" s="394"/>
      <c r="B5" s="618" t="s">
        <v>128</v>
      </c>
      <c r="C5" s="618"/>
      <c r="D5" s="618"/>
      <c r="E5" s="618"/>
      <c r="F5" s="618"/>
      <c r="G5" s="618"/>
      <c r="H5" s="618"/>
      <c r="I5" s="618"/>
      <c r="J5" s="618"/>
      <c r="K5" s="618"/>
      <c r="L5" s="618"/>
      <c r="M5" s="618"/>
      <c r="N5" s="618"/>
      <c r="O5" s="618"/>
      <c r="P5" s="618"/>
      <c r="Q5" s="618"/>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5" customHeight="1">
      <c r="A6" s="394"/>
      <c r="B6" s="605" t="s">
        <v>1</v>
      </c>
      <c r="C6" s="605" t="s">
        <v>421</v>
      </c>
      <c r="D6" s="605"/>
      <c r="E6" s="605"/>
      <c r="F6" s="605"/>
      <c r="G6" s="605"/>
      <c r="H6" s="605"/>
      <c r="I6" s="605" t="s">
        <v>3</v>
      </c>
      <c r="J6" s="617"/>
      <c r="K6" s="619"/>
      <c r="L6" s="617"/>
      <c r="M6" s="617"/>
      <c r="N6" s="577" t="s">
        <v>4</v>
      </c>
      <c r="O6" s="620" t="s">
        <v>5</v>
      </c>
      <c r="P6" s="620" t="s">
        <v>2</v>
      </c>
      <c r="Q6" s="620"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25" customHeight="1">
      <c r="A7" s="394"/>
      <c r="B7" s="605"/>
      <c r="C7" s="605"/>
      <c r="D7" s="605"/>
      <c r="E7" s="605"/>
      <c r="F7" s="605"/>
      <c r="G7" s="605"/>
      <c r="H7" s="605"/>
      <c r="I7" s="605"/>
      <c r="J7" s="617"/>
      <c r="K7" s="619"/>
      <c r="L7" s="617"/>
      <c r="M7" s="617"/>
      <c r="N7" s="577"/>
      <c r="O7" s="620"/>
      <c r="P7" s="620"/>
      <c r="Q7" s="620"/>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4"/>
      <c r="B8" s="70"/>
      <c r="C8" s="70"/>
      <c r="D8" s="70"/>
      <c r="E8" s="70"/>
      <c r="F8" s="70"/>
      <c r="G8" s="70"/>
      <c r="H8" s="70"/>
      <c r="I8" s="70"/>
      <c r="J8" s="70"/>
      <c r="K8" s="70"/>
      <c r="L8" s="70"/>
      <c r="M8" s="70"/>
      <c r="N8" s="70"/>
      <c r="O8" s="70"/>
      <c r="P8" s="70"/>
      <c r="Q8" s="70"/>
      <c r="R8" s="80"/>
      <c r="S8" s="77"/>
      <c r="T8" s="77"/>
      <c r="U8" s="77"/>
      <c r="V8" s="147"/>
      <c r="W8" s="77"/>
      <c r="X8" s="77"/>
      <c r="Y8" s="77"/>
      <c r="Z8" s="77"/>
      <c r="AA8" s="77"/>
      <c r="AB8" s="77"/>
      <c r="AC8" s="77"/>
      <c r="AD8" s="77"/>
      <c r="AE8" s="77"/>
      <c r="AF8" s="173"/>
      <c r="AG8" s="174"/>
      <c r="AH8" s="77"/>
      <c r="AI8" s="77"/>
      <c r="AJ8" s="77"/>
      <c r="AK8" s="77"/>
      <c r="AL8" s="80"/>
      <c r="AM8" s="80"/>
      <c r="AN8" s="80"/>
      <c r="AO8" s="80"/>
      <c r="AP8" s="80"/>
      <c r="AQ8" s="80"/>
      <c r="AR8" s="80"/>
      <c r="AS8" s="80"/>
    </row>
    <row r="9" spans="1:45" s="1" customFormat="1" ht="14.15" customHeight="1">
      <c r="A9" s="394"/>
      <c r="B9" s="633" t="s">
        <v>104</v>
      </c>
      <c r="C9" s="634"/>
      <c r="D9" s="634"/>
      <c r="E9" s="634"/>
      <c r="F9" s="634"/>
      <c r="G9" s="913" t="str">
        <f>VLOOKUP(Calc!$B$67,Calc!$C$66:$D$69,2,FALSE)</f>
        <v xml:space="preserve">Yes: Since the project aims at mitigating GHG indirectly through technical support, please fill out this sheet. </v>
      </c>
      <c r="H9" s="914"/>
      <c r="I9" s="914"/>
      <c r="J9" s="914"/>
      <c r="K9" s="914"/>
      <c r="L9" s="914"/>
      <c r="M9" s="914"/>
      <c r="N9" s="914"/>
      <c r="O9" s="914"/>
      <c r="P9" s="914"/>
      <c r="Q9" s="915"/>
      <c r="R9" s="80"/>
      <c r="S9" s="77"/>
      <c r="T9" s="77"/>
      <c r="U9" s="77"/>
      <c r="V9" s="147"/>
      <c r="W9" s="175"/>
      <c r="X9" s="77"/>
      <c r="Y9" s="77"/>
      <c r="Z9" s="77"/>
      <c r="AA9" s="77"/>
      <c r="AB9" s="77"/>
      <c r="AC9" s="77"/>
      <c r="AD9" s="77"/>
      <c r="AE9" s="77"/>
      <c r="AF9" s="146"/>
      <c r="AG9" s="174"/>
      <c r="AH9" s="77"/>
      <c r="AI9" s="77"/>
      <c r="AJ9" s="77"/>
      <c r="AK9" s="77"/>
      <c r="AL9" s="80"/>
      <c r="AM9" s="80"/>
      <c r="AN9" s="80"/>
      <c r="AO9" s="80"/>
      <c r="AP9" s="80"/>
      <c r="AQ9" s="80"/>
      <c r="AR9" s="80"/>
      <c r="AS9" s="80"/>
    </row>
    <row r="10" spans="1:45" s="1" customFormat="1">
      <c r="A10" s="394"/>
      <c r="B10" s="635"/>
      <c r="C10" s="636"/>
      <c r="D10" s="636"/>
      <c r="E10" s="636"/>
      <c r="F10" s="636"/>
      <c r="G10" s="916"/>
      <c r="H10" s="917"/>
      <c r="I10" s="917"/>
      <c r="J10" s="917"/>
      <c r="K10" s="917"/>
      <c r="L10" s="917"/>
      <c r="M10" s="917"/>
      <c r="N10" s="917"/>
      <c r="O10" s="917"/>
      <c r="P10" s="917"/>
      <c r="Q10" s="918"/>
      <c r="R10" s="80"/>
      <c r="S10" s="77"/>
      <c r="T10" s="77"/>
      <c r="U10" s="77"/>
      <c r="V10" s="77"/>
      <c r="W10" s="77"/>
      <c r="X10" s="77"/>
      <c r="Y10" s="77"/>
      <c r="Z10" s="77"/>
      <c r="AA10" s="77"/>
      <c r="AB10" s="77"/>
      <c r="AC10" s="77"/>
      <c r="AD10" s="77"/>
      <c r="AE10" s="77"/>
      <c r="AF10" s="173"/>
      <c r="AG10" s="174"/>
      <c r="AH10" s="77"/>
      <c r="AI10" s="77"/>
      <c r="AJ10" s="77"/>
      <c r="AK10" s="77"/>
      <c r="AL10" s="80"/>
      <c r="AM10" s="80"/>
      <c r="AN10" s="80"/>
      <c r="AO10" s="80"/>
      <c r="AP10" s="80"/>
      <c r="AQ10" s="80"/>
      <c r="AR10" s="80"/>
      <c r="AS10" s="80"/>
    </row>
    <row r="11" spans="1:45" s="1" customFormat="1">
      <c r="A11" s="394"/>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c r="A12" s="394"/>
      <c r="B12" s="48" t="s">
        <v>422</v>
      </c>
      <c r="C12" s="213"/>
      <c r="D12" s="213"/>
      <c r="E12" s="213"/>
      <c r="F12" s="213"/>
      <c r="G12" s="213"/>
      <c r="H12" s="213"/>
      <c r="I12" s="213"/>
      <c r="J12" s="213"/>
      <c r="K12" s="213"/>
      <c r="L12" s="213"/>
      <c r="M12" s="213"/>
      <c r="N12" s="213"/>
      <c r="O12" s="213"/>
      <c r="P12" s="213"/>
      <c r="Q12" s="213"/>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6"/>
    </row>
    <row r="14" spans="1:45" s="80" customFormat="1" ht="14.15" customHeight="1">
      <c r="A14" s="146"/>
      <c r="B14" s="806" t="s">
        <v>423</v>
      </c>
      <c r="C14" s="806"/>
      <c r="D14" s="806"/>
      <c r="E14" s="806"/>
      <c r="F14" s="806"/>
      <c r="G14" s="806"/>
      <c r="H14" s="806"/>
      <c r="I14" s="806"/>
      <c r="J14" s="806"/>
      <c r="K14" s="806"/>
      <c r="L14" s="806"/>
      <c r="M14" s="806"/>
      <c r="N14" s="806"/>
      <c r="O14" s="806"/>
      <c r="P14" s="806"/>
      <c r="Q14" s="806"/>
      <c r="R14" s="162"/>
      <c r="S14" s="162"/>
      <c r="T14" s="162"/>
      <c r="U14" s="162"/>
    </row>
    <row r="15" spans="1:45" s="80" customFormat="1">
      <c r="A15" s="146"/>
      <c r="B15" s="806"/>
      <c r="C15" s="806"/>
      <c r="D15" s="806"/>
      <c r="E15" s="806"/>
      <c r="F15" s="806"/>
      <c r="G15" s="806"/>
      <c r="H15" s="806"/>
      <c r="I15" s="806"/>
      <c r="J15" s="806"/>
      <c r="K15" s="806"/>
      <c r="L15" s="806"/>
      <c r="M15" s="806"/>
      <c r="N15" s="806"/>
      <c r="O15" s="806"/>
      <c r="P15" s="806"/>
      <c r="Q15" s="806"/>
      <c r="R15" s="162"/>
      <c r="S15" s="162"/>
      <c r="T15" s="162"/>
      <c r="U15" s="162"/>
    </row>
    <row r="16" spans="1:45" s="80" customFormat="1">
      <c r="A16" s="146"/>
      <c r="B16" s="19"/>
      <c r="C16" s="19"/>
      <c r="D16" s="19"/>
      <c r="E16" s="19"/>
      <c r="F16" s="19"/>
      <c r="G16" s="19"/>
      <c r="H16" s="19"/>
      <c r="I16" s="19"/>
      <c r="J16" s="19"/>
      <c r="K16" s="19"/>
      <c r="L16" s="19"/>
      <c r="M16" s="19"/>
      <c r="N16" s="19"/>
      <c r="O16" s="19"/>
      <c r="P16" s="19"/>
      <c r="Q16" s="19"/>
    </row>
    <row r="17" spans="1:45">
      <c r="B17" s="64" t="s">
        <v>220</v>
      </c>
      <c r="C17" s="65"/>
      <c r="D17" s="65"/>
      <c r="E17" s="65"/>
      <c r="F17" s="65"/>
      <c r="G17" s="65"/>
      <c r="H17" s="65"/>
      <c r="I17" s="65"/>
      <c r="J17" s="65"/>
      <c r="K17" s="65"/>
      <c r="L17" s="65"/>
      <c r="M17" s="65"/>
      <c r="N17" s="65"/>
      <c r="O17" s="65"/>
      <c r="P17" s="65"/>
      <c r="Q17" s="65"/>
      <c r="R17" s="77"/>
      <c r="S17" s="77"/>
      <c r="T17" s="77"/>
      <c r="U17" s="77"/>
      <c r="V17" s="77"/>
      <c r="W17" s="77"/>
      <c r="X17" s="77"/>
      <c r="Y17" s="77"/>
      <c r="Z17" s="77"/>
      <c r="AA17" s="77"/>
      <c r="AB17" s="77"/>
      <c r="AC17" s="77"/>
      <c r="AD17" s="77"/>
      <c r="AE17" s="77"/>
      <c r="AG17" s="77"/>
      <c r="AH17" s="77"/>
      <c r="AI17" s="77"/>
      <c r="AJ17" s="77"/>
      <c r="AK17" s="77"/>
      <c r="AL17" s="77"/>
      <c r="AM17" s="77"/>
      <c r="AN17" s="77"/>
      <c r="AO17" s="77"/>
      <c r="AP17" s="77"/>
      <c r="AQ17" s="77"/>
      <c r="AR17" s="77"/>
      <c r="AS17" s="77"/>
    </row>
    <row r="18" spans="1:45" s="77" customFormat="1" ht="14.25" customHeight="1">
      <c r="A18" s="146"/>
      <c r="B18" s="80"/>
      <c r="C18" s="80"/>
      <c r="D18" s="80"/>
      <c r="E18" s="80"/>
      <c r="F18" s="80"/>
      <c r="G18" s="80"/>
      <c r="H18" s="80"/>
      <c r="I18" s="80"/>
      <c r="J18" s="80"/>
      <c r="K18" s="80"/>
      <c r="L18" s="80"/>
      <c r="M18" s="80"/>
      <c r="N18" s="80"/>
      <c r="O18" s="80"/>
      <c r="P18" s="80"/>
      <c r="Q18" s="80"/>
    </row>
    <row r="19" spans="1:45" s="77" customFormat="1" ht="14.25" customHeight="1">
      <c r="A19" s="146"/>
      <c r="B19" s="875" t="s">
        <v>221</v>
      </c>
      <c r="C19" s="875"/>
      <c r="D19" s="875"/>
      <c r="E19" s="875"/>
      <c r="F19" s="875"/>
      <c r="G19" s="875"/>
      <c r="H19" s="875"/>
      <c r="I19" s="875"/>
      <c r="J19" s="875"/>
      <c r="K19" s="875"/>
      <c r="L19" s="875"/>
      <c r="M19" s="875"/>
      <c r="N19" s="875"/>
      <c r="O19" s="875"/>
      <c r="P19" s="875"/>
      <c r="Q19" s="875"/>
      <c r="R19" s="22"/>
      <c r="S19" s="22"/>
      <c r="T19" s="22"/>
    </row>
    <row r="20" spans="1:45" s="77" customFormat="1">
      <c r="A20" s="146"/>
      <c r="B20" s="875"/>
      <c r="C20" s="875"/>
      <c r="D20" s="875"/>
      <c r="E20" s="875"/>
      <c r="F20" s="875"/>
      <c r="G20" s="875"/>
      <c r="H20" s="875"/>
      <c r="I20" s="875"/>
      <c r="J20" s="875"/>
      <c r="K20" s="875"/>
      <c r="L20" s="875"/>
      <c r="M20" s="875"/>
      <c r="N20" s="875"/>
      <c r="O20" s="875"/>
      <c r="P20" s="875"/>
      <c r="Q20" s="875"/>
    </row>
    <row r="21" spans="1:45" s="77" customFormat="1">
      <c r="A21" s="146"/>
      <c r="B21" s="875"/>
      <c r="C21" s="875"/>
      <c r="D21" s="875"/>
      <c r="E21" s="875"/>
      <c r="F21" s="875"/>
      <c r="G21" s="875"/>
      <c r="H21" s="875"/>
      <c r="I21" s="875"/>
      <c r="J21" s="875"/>
      <c r="K21" s="875"/>
      <c r="L21" s="875"/>
      <c r="M21" s="875"/>
      <c r="N21" s="875"/>
      <c r="O21" s="875"/>
      <c r="P21" s="875"/>
      <c r="Q21" s="875"/>
    </row>
    <row r="22" spans="1:45" s="77" customFormat="1">
      <c r="A22" s="146"/>
      <c r="B22" s="875"/>
      <c r="C22" s="875"/>
      <c r="D22" s="875"/>
      <c r="E22" s="875"/>
      <c r="F22" s="875"/>
      <c r="G22" s="875"/>
      <c r="H22" s="875"/>
      <c r="I22" s="875"/>
      <c r="J22" s="875"/>
      <c r="K22" s="875"/>
      <c r="L22" s="875"/>
      <c r="M22" s="875"/>
      <c r="N22" s="875"/>
      <c r="O22" s="875"/>
      <c r="P22" s="875"/>
      <c r="Q22" s="875"/>
    </row>
    <row r="23" spans="1:45">
      <c r="B23" s="852" t="s">
        <v>424</v>
      </c>
      <c r="C23" s="920"/>
      <c r="D23" s="920"/>
      <c r="E23" s="920"/>
      <c r="F23" s="920"/>
      <c r="G23" s="920"/>
      <c r="H23" s="920"/>
      <c r="I23" s="920"/>
      <c r="J23" s="920"/>
      <c r="K23" s="920"/>
      <c r="L23" s="920"/>
      <c r="M23" s="920"/>
      <c r="N23" s="920"/>
      <c r="O23" s="920"/>
      <c r="P23" s="920"/>
      <c r="Q23" s="921"/>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922"/>
      <c r="C24" s="923"/>
      <c r="D24" s="923"/>
      <c r="E24" s="923"/>
      <c r="F24" s="923"/>
      <c r="G24" s="923"/>
      <c r="H24" s="923"/>
      <c r="I24" s="923"/>
      <c r="J24" s="923"/>
      <c r="K24" s="923"/>
      <c r="L24" s="923"/>
      <c r="M24" s="923"/>
      <c r="N24" s="923"/>
      <c r="O24" s="923"/>
      <c r="P24" s="923"/>
      <c r="Q24" s="924"/>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922"/>
      <c r="C25" s="923"/>
      <c r="D25" s="923"/>
      <c r="E25" s="923"/>
      <c r="F25" s="923"/>
      <c r="G25" s="923"/>
      <c r="H25" s="923"/>
      <c r="I25" s="923"/>
      <c r="J25" s="923"/>
      <c r="K25" s="923"/>
      <c r="L25" s="923"/>
      <c r="M25" s="923"/>
      <c r="N25" s="923"/>
      <c r="O25" s="923"/>
      <c r="P25" s="923"/>
      <c r="Q25" s="924"/>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922"/>
      <c r="C26" s="923"/>
      <c r="D26" s="923"/>
      <c r="E26" s="923"/>
      <c r="F26" s="923"/>
      <c r="G26" s="923"/>
      <c r="H26" s="923"/>
      <c r="I26" s="923"/>
      <c r="J26" s="923"/>
      <c r="K26" s="923"/>
      <c r="L26" s="923"/>
      <c r="M26" s="923"/>
      <c r="N26" s="923"/>
      <c r="O26" s="923"/>
      <c r="P26" s="923"/>
      <c r="Q26" s="924"/>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922"/>
      <c r="C27" s="923"/>
      <c r="D27" s="923"/>
      <c r="E27" s="923"/>
      <c r="F27" s="923"/>
      <c r="G27" s="923"/>
      <c r="H27" s="923"/>
      <c r="I27" s="923"/>
      <c r="J27" s="923"/>
      <c r="K27" s="923"/>
      <c r="L27" s="923"/>
      <c r="M27" s="923"/>
      <c r="N27" s="923"/>
      <c r="O27" s="923"/>
      <c r="P27" s="923"/>
      <c r="Q27" s="924"/>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922"/>
      <c r="C28" s="923"/>
      <c r="D28" s="923"/>
      <c r="E28" s="923"/>
      <c r="F28" s="923"/>
      <c r="G28" s="923"/>
      <c r="H28" s="923"/>
      <c r="I28" s="923"/>
      <c r="J28" s="923"/>
      <c r="K28" s="923"/>
      <c r="L28" s="923"/>
      <c r="M28" s="923"/>
      <c r="N28" s="923"/>
      <c r="O28" s="923"/>
      <c r="P28" s="923"/>
      <c r="Q28" s="924"/>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922"/>
      <c r="C29" s="923"/>
      <c r="D29" s="923"/>
      <c r="E29" s="923"/>
      <c r="F29" s="923"/>
      <c r="G29" s="923"/>
      <c r="H29" s="923"/>
      <c r="I29" s="923"/>
      <c r="J29" s="923"/>
      <c r="K29" s="923"/>
      <c r="L29" s="923"/>
      <c r="M29" s="923"/>
      <c r="N29" s="923"/>
      <c r="O29" s="923"/>
      <c r="P29" s="923"/>
      <c r="Q29" s="924"/>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922"/>
      <c r="C30" s="923"/>
      <c r="D30" s="923"/>
      <c r="E30" s="923"/>
      <c r="F30" s="923"/>
      <c r="G30" s="923"/>
      <c r="H30" s="923"/>
      <c r="I30" s="923"/>
      <c r="J30" s="923"/>
      <c r="K30" s="923"/>
      <c r="L30" s="923"/>
      <c r="M30" s="923"/>
      <c r="N30" s="923"/>
      <c r="O30" s="923"/>
      <c r="P30" s="923"/>
      <c r="Q30" s="924"/>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925"/>
      <c r="C31" s="926"/>
      <c r="D31" s="926"/>
      <c r="E31" s="926"/>
      <c r="F31" s="926"/>
      <c r="G31" s="926"/>
      <c r="H31" s="926"/>
      <c r="I31" s="926"/>
      <c r="J31" s="926"/>
      <c r="K31" s="926"/>
      <c r="L31" s="926"/>
      <c r="M31" s="926"/>
      <c r="N31" s="926"/>
      <c r="O31" s="926"/>
      <c r="P31" s="926"/>
      <c r="Q31" s="927"/>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5" ht="14.25" customHeight="1">
      <c r="B33" s="70" t="s">
        <v>222</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row>
    <row r="34" spans="1:45">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row>
    <row r="35" spans="1:45">
      <c r="B35" s="791" t="s">
        <v>425</v>
      </c>
      <c r="C35" s="792"/>
      <c r="D35" s="792"/>
      <c r="E35" s="792"/>
      <c r="F35" s="792"/>
      <c r="G35" s="792"/>
      <c r="H35" s="792"/>
      <c r="I35" s="792"/>
      <c r="J35" s="792"/>
      <c r="K35" s="792"/>
      <c r="L35" s="792"/>
      <c r="M35" s="792"/>
      <c r="N35" s="792"/>
      <c r="O35" s="792"/>
      <c r="P35" s="792"/>
      <c r="Q35" s="793"/>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row>
    <row r="36" spans="1:45">
      <c r="B36" s="794"/>
      <c r="C36" s="795"/>
      <c r="D36" s="795"/>
      <c r="E36" s="795"/>
      <c r="F36" s="795"/>
      <c r="G36" s="795"/>
      <c r="H36" s="795"/>
      <c r="I36" s="795"/>
      <c r="J36" s="795"/>
      <c r="K36" s="795"/>
      <c r="L36" s="795"/>
      <c r="M36" s="795"/>
      <c r="N36" s="795"/>
      <c r="O36" s="795"/>
      <c r="P36" s="795"/>
      <c r="Q36" s="796"/>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row>
    <row r="37" spans="1:45">
      <c r="B37" s="794"/>
      <c r="C37" s="795"/>
      <c r="D37" s="795"/>
      <c r="E37" s="795"/>
      <c r="F37" s="795"/>
      <c r="G37" s="795"/>
      <c r="H37" s="795"/>
      <c r="I37" s="795"/>
      <c r="J37" s="795"/>
      <c r="K37" s="795"/>
      <c r="L37" s="795"/>
      <c r="M37" s="795"/>
      <c r="N37" s="795"/>
      <c r="O37" s="795"/>
      <c r="P37" s="795"/>
      <c r="Q37" s="796"/>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row>
    <row r="38" spans="1:45">
      <c r="B38" s="794"/>
      <c r="C38" s="795"/>
      <c r="D38" s="795"/>
      <c r="E38" s="795"/>
      <c r="F38" s="795"/>
      <c r="G38" s="795"/>
      <c r="H38" s="795"/>
      <c r="I38" s="795"/>
      <c r="J38" s="795"/>
      <c r="K38" s="795"/>
      <c r="L38" s="795"/>
      <c r="M38" s="795"/>
      <c r="N38" s="795"/>
      <c r="O38" s="795"/>
      <c r="P38" s="795"/>
      <c r="Q38" s="796"/>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row>
    <row r="39" spans="1:45">
      <c r="B39" s="794"/>
      <c r="C39" s="795"/>
      <c r="D39" s="795"/>
      <c r="E39" s="795"/>
      <c r="F39" s="795"/>
      <c r="G39" s="795"/>
      <c r="H39" s="795"/>
      <c r="I39" s="795"/>
      <c r="J39" s="795"/>
      <c r="K39" s="795"/>
      <c r="L39" s="795"/>
      <c r="M39" s="795"/>
      <c r="N39" s="795"/>
      <c r="O39" s="795"/>
      <c r="P39" s="795"/>
      <c r="Q39" s="796"/>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row>
    <row r="40" spans="1:45">
      <c r="B40" s="794"/>
      <c r="C40" s="795"/>
      <c r="D40" s="795"/>
      <c r="E40" s="795"/>
      <c r="F40" s="795"/>
      <c r="G40" s="795"/>
      <c r="H40" s="795"/>
      <c r="I40" s="795"/>
      <c r="J40" s="795"/>
      <c r="K40" s="795"/>
      <c r="L40" s="795"/>
      <c r="M40" s="795"/>
      <c r="N40" s="795"/>
      <c r="O40" s="795"/>
      <c r="P40" s="795"/>
      <c r="Q40" s="796"/>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row>
    <row r="41" spans="1:45">
      <c r="B41" s="794"/>
      <c r="C41" s="795"/>
      <c r="D41" s="795"/>
      <c r="E41" s="795"/>
      <c r="F41" s="795"/>
      <c r="G41" s="795"/>
      <c r="H41" s="795"/>
      <c r="I41" s="795"/>
      <c r="J41" s="795"/>
      <c r="K41" s="795"/>
      <c r="L41" s="795"/>
      <c r="M41" s="795"/>
      <c r="N41" s="795"/>
      <c r="O41" s="795"/>
      <c r="P41" s="795"/>
      <c r="Q41" s="796"/>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row>
    <row r="42" spans="1:45">
      <c r="B42" s="794"/>
      <c r="C42" s="795"/>
      <c r="D42" s="795"/>
      <c r="E42" s="795"/>
      <c r="F42" s="795"/>
      <c r="G42" s="795"/>
      <c r="H42" s="795"/>
      <c r="I42" s="795"/>
      <c r="J42" s="795"/>
      <c r="K42" s="795"/>
      <c r="L42" s="795"/>
      <c r="M42" s="795"/>
      <c r="N42" s="795"/>
      <c r="O42" s="795"/>
      <c r="P42" s="795"/>
      <c r="Q42" s="796"/>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row>
    <row r="43" spans="1:45">
      <c r="B43" s="797"/>
      <c r="C43" s="798"/>
      <c r="D43" s="798"/>
      <c r="E43" s="798"/>
      <c r="F43" s="798"/>
      <c r="G43" s="798"/>
      <c r="H43" s="798"/>
      <c r="I43" s="798"/>
      <c r="J43" s="798"/>
      <c r="K43" s="798"/>
      <c r="L43" s="798"/>
      <c r="M43" s="798"/>
      <c r="N43" s="798"/>
      <c r="O43" s="798"/>
      <c r="P43" s="798"/>
      <c r="Q43" s="799"/>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row>
    <row r="45" spans="1:45">
      <c r="B45" s="632"/>
      <c r="C45" s="632"/>
      <c r="D45" s="632"/>
      <c r="E45" s="632"/>
      <c r="F45" s="632"/>
      <c r="G45" s="632"/>
      <c r="H45" s="632"/>
      <c r="I45" s="632"/>
      <c r="J45" s="632"/>
      <c r="K45" s="632"/>
      <c r="L45" s="632"/>
      <c r="M45" s="632"/>
      <c r="N45" s="632"/>
      <c r="O45" s="632"/>
      <c r="P45" s="632"/>
      <c r="Q45" s="632"/>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row>
    <row r="46" spans="1:45" s="1" customFormat="1">
      <c r="A46" s="394"/>
      <c r="B46" s="212"/>
      <c r="C46" s="212"/>
      <c r="D46" s="212"/>
      <c r="E46" s="212"/>
      <c r="F46" s="212"/>
      <c r="G46" s="212"/>
      <c r="H46" s="212"/>
      <c r="I46" s="212"/>
      <c r="J46" s="212"/>
      <c r="K46" s="212"/>
      <c r="L46" s="212"/>
      <c r="M46" s="212"/>
      <c r="N46" s="212"/>
      <c r="O46" s="212"/>
      <c r="P46" s="212"/>
      <c r="Q46" s="212"/>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c r="A47" s="394"/>
      <c r="B47" s="847" t="s">
        <v>426</v>
      </c>
      <c r="C47" s="848"/>
      <c r="D47" s="848"/>
      <c r="E47" s="848"/>
      <c r="F47" s="848"/>
      <c r="G47" s="848"/>
      <c r="H47" s="848"/>
      <c r="I47" s="848"/>
      <c r="J47" s="848"/>
      <c r="K47" s="848"/>
      <c r="L47" s="848"/>
      <c r="M47" s="848"/>
      <c r="N47" s="848"/>
      <c r="O47" s="848"/>
      <c r="P47" s="848"/>
      <c r="Q47" s="848"/>
      <c r="R47" s="848"/>
      <c r="S47" s="848"/>
      <c r="T47" s="848"/>
      <c r="U47" s="848"/>
      <c r="V47" s="848"/>
      <c r="W47" s="848"/>
      <c r="X47" s="848"/>
      <c r="Y47" s="848"/>
      <c r="Z47" s="848"/>
      <c r="AA47" s="848"/>
      <c r="AB47" s="849"/>
      <c r="AC47" s="77"/>
      <c r="AD47" s="77"/>
      <c r="AE47" s="77"/>
      <c r="AF47" s="77"/>
      <c r="AG47" s="77"/>
      <c r="AH47" s="77"/>
      <c r="AI47" s="77"/>
      <c r="AJ47" s="77"/>
      <c r="AK47" s="77"/>
      <c r="AL47" s="77"/>
      <c r="AM47" s="77"/>
      <c r="AN47" s="77"/>
      <c r="AO47" s="77"/>
      <c r="AP47" s="77"/>
      <c r="AQ47" s="77"/>
      <c r="AR47" s="77"/>
      <c r="AS47" s="77"/>
    </row>
    <row r="48" spans="1:45" ht="15.5">
      <c r="A48" s="141"/>
      <c r="B48" s="255" t="s">
        <v>225</v>
      </c>
      <c r="C48" s="88"/>
      <c r="D48" s="88"/>
      <c r="E48" s="88"/>
      <c r="F48" s="88"/>
      <c r="G48" s="88"/>
      <c r="H48" s="88"/>
      <c r="I48" s="88"/>
      <c r="J48" s="88"/>
      <c r="K48" s="88"/>
      <c r="L48" s="88"/>
      <c r="M48" s="88"/>
      <c r="N48" s="88"/>
      <c r="O48" s="88"/>
      <c r="P48" s="88"/>
      <c r="Q48" s="88"/>
      <c r="R48" s="256"/>
      <c r="S48" s="256"/>
      <c r="T48" s="256"/>
      <c r="U48" s="256"/>
      <c r="V48" s="256"/>
      <c r="W48" s="256"/>
      <c r="X48" s="256"/>
      <c r="Y48" s="256"/>
      <c r="Z48" s="257"/>
      <c r="AA48" s="257"/>
      <c r="AB48" s="258"/>
      <c r="AC48" s="77"/>
      <c r="AD48" s="77"/>
      <c r="AE48" s="77"/>
      <c r="AG48" s="77"/>
      <c r="AH48" s="77"/>
      <c r="AI48" s="77"/>
      <c r="AJ48" s="77"/>
      <c r="AK48" s="77"/>
      <c r="AL48" s="77"/>
      <c r="AM48" s="77"/>
      <c r="AN48" s="77"/>
      <c r="AO48" s="77"/>
      <c r="AP48" s="77"/>
      <c r="AQ48" s="77"/>
      <c r="AR48" s="77"/>
      <c r="AS48" s="77"/>
    </row>
    <row r="49" spans="1:45" ht="15.65" customHeight="1">
      <c r="A49" s="141"/>
      <c r="B49" s="873" t="s">
        <v>226</v>
      </c>
      <c r="C49" s="874"/>
      <c r="D49" s="874"/>
      <c r="E49" s="874"/>
      <c r="F49" s="874"/>
      <c r="G49" s="874"/>
      <c r="H49" s="874"/>
      <c r="I49" s="259"/>
      <c r="J49" s="259"/>
      <c r="K49" s="259"/>
      <c r="L49" s="259"/>
      <c r="M49" s="259"/>
      <c r="N49" s="259"/>
      <c r="O49" s="259"/>
      <c r="P49" s="259"/>
      <c r="Q49" s="66"/>
      <c r="R49" s="260"/>
      <c r="S49" s="260"/>
      <c r="T49" s="260"/>
      <c r="U49" s="260"/>
      <c r="V49" s="260"/>
      <c r="W49" s="260"/>
      <c r="X49" s="260"/>
      <c r="Y49" s="260"/>
      <c r="Z49" s="65"/>
      <c r="AA49" s="65"/>
      <c r="AB49" s="261"/>
      <c r="AC49" s="77"/>
      <c r="AD49" s="77"/>
      <c r="AE49" s="77"/>
      <c r="AG49" s="77"/>
      <c r="AH49" s="77"/>
      <c r="AI49" s="77"/>
      <c r="AJ49" s="77"/>
      <c r="AK49" s="77"/>
      <c r="AL49" s="77"/>
      <c r="AM49" s="77"/>
      <c r="AN49" s="77"/>
      <c r="AO49" s="77"/>
      <c r="AP49" s="77"/>
      <c r="AQ49" s="77"/>
      <c r="AR49" s="77"/>
      <c r="AS49" s="77"/>
    </row>
    <row r="50" spans="1:45" ht="30" customHeight="1">
      <c r="A50" s="141"/>
      <c r="B50" s="873"/>
      <c r="C50" s="874"/>
      <c r="D50" s="874"/>
      <c r="E50" s="874"/>
      <c r="F50" s="874"/>
      <c r="G50" s="874"/>
      <c r="H50" s="874"/>
      <c r="I50" s="259"/>
      <c r="J50" s="259"/>
      <c r="K50" s="262" t="str">
        <f>IF($K$51&lt;=Calc!$D$6,"Project duration","")</f>
        <v>Project duration</v>
      </c>
      <c r="L50" s="262" t="str">
        <f>IF($L$51&lt;=Calc!$D$6,"Project duration","")</f>
        <v>Project duration</v>
      </c>
      <c r="M50" s="262" t="str">
        <f>IF($M$51&lt;=Calc!$D$6,"Project duration","")</f>
        <v>Project duration</v>
      </c>
      <c r="N50" s="262" t="str">
        <f>IF($N$51&lt;=Calc!$D$6,"Project duration","")</f>
        <v>Project duration</v>
      </c>
      <c r="O50" s="262" t="str">
        <f>IF($O$51&lt;=Calc!$D$6,"Project duration","")</f>
        <v>Project duration</v>
      </c>
      <c r="P50" s="262" t="str">
        <f>IF($P$51&lt;=Calc!$D$6,"Project duration","")</f>
        <v/>
      </c>
      <c r="Q50" s="262" t="str">
        <f>IF($Q$51&lt;=Calc!$D$6,"Project duration","")</f>
        <v/>
      </c>
      <c r="R50" s="262" t="str">
        <f>IF($R$51&lt;=Calc!$D$6,"Project duration","")</f>
        <v/>
      </c>
      <c r="S50" s="262" t="str">
        <f>IF($S$51&lt;=Calc!$D$6,"Project duration","")</f>
        <v/>
      </c>
      <c r="T50" s="262" t="str">
        <f>IF($T$51&lt;=Calc!$D$6,"Project duration","")</f>
        <v/>
      </c>
      <c r="U50" s="262" t="str">
        <f>IF($U$51&lt;=Calc!$D$6,"Project duration","")</f>
        <v/>
      </c>
      <c r="V50" s="262" t="str">
        <f>IF($V$51&lt;=Calc!$D$6,"Project duration","")</f>
        <v/>
      </c>
      <c r="W50" s="65"/>
      <c r="X50" s="65"/>
      <c r="Y50" s="65"/>
      <c r="Z50" s="65"/>
      <c r="AA50" s="65"/>
      <c r="AB50" s="261"/>
      <c r="AC50" s="77"/>
      <c r="AD50" s="77"/>
      <c r="AE50" s="77"/>
      <c r="AG50" s="77"/>
      <c r="AH50" s="77"/>
      <c r="AI50" s="77"/>
      <c r="AJ50" s="77"/>
      <c r="AK50" s="77"/>
      <c r="AL50" s="77"/>
      <c r="AM50" s="77"/>
      <c r="AN50" s="77"/>
      <c r="AO50" s="77"/>
      <c r="AP50" s="77"/>
      <c r="AQ50" s="77"/>
      <c r="AR50" s="77"/>
      <c r="AS50" s="77"/>
    </row>
    <row r="51" spans="1:45" ht="15" customHeight="1">
      <c r="A51" s="141"/>
      <c r="B51" s="263" t="s">
        <v>227</v>
      </c>
      <c r="C51" s="563"/>
      <c r="D51" s="66"/>
      <c r="E51" s="66"/>
      <c r="F51" s="66"/>
      <c r="G51" s="66"/>
      <c r="H51" s="66"/>
      <c r="I51" s="867" t="s">
        <v>427</v>
      </c>
      <c r="J51" s="868"/>
      <c r="K51" s="81">
        <f>Calc!$J$6</f>
        <v>2021</v>
      </c>
      <c r="L51" s="81">
        <f>Calc!$J$7</f>
        <v>2022</v>
      </c>
      <c r="M51" s="81">
        <f>Calc!$J$8</f>
        <v>2023</v>
      </c>
      <c r="N51" s="81">
        <f>Calc!$J$9</f>
        <v>2024</v>
      </c>
      <c r="O51" s="81">
        <f>Calc!$J$10</f>
        <v>2025</v>
      </c>
      <c r="P51" s="81" t="str">
        <f>Calc!$J$11</f>
        <v/>
      </c>
      <c r="Q51" s="81" t="str">
        <f>Calc!$J$12</f>
        <v/>
      </c>
      <c r="R51" s="81" t="str">
        <f>Calc!$J$13</f>
        <v/>
      </c>
      <c r="S51" s="81" t="str">
        <f>Calc!$J$14</f>
        <v/>
      </c>
      <c r="T51" s="81" t="str">
        <f>Calc!$J$15</f>
        <v/>
      </c>
      <c r="U51" s="81" t="str">
        <f>Calc!$J$16</f>
        <v/>
      </c>
      <c r="V51" s="81" t="str">
        <f>Calc!$J$17</f>
        <v/>
      </c>
      <c r="W51" s="65"/>
      <c r="X51" s="853" t="s">
        <v>428</v>
      </c>
      <c r="Y51" s="854"/>
      <c r="Z51" s="855"/>
      <c r="AA51" s="65"/>
      <c r="AB51" s="261"/>
      <c r="AC51" s="77"/>
      <c r="AD51" s="77"/>
      <c r="AE51" s="77"/>
      <c r="AG51" s="77"/>
      <c r="AH51" s="77"/>
      <c r="AI51" s="77"/>
      <c r="AJ51" s="77"/>
      <c r="AK51" s="77"/>
      <c r="AL51" s="77"/>
      <c r="AM51" s="77"/>
      <c r="AN51" s="77"/>
      <c r="AO51" s="77"/>
      <c r="AP51" s="50"/>
      <c r="AQ51" s="50"/>
      <c r="AR51" s="50"/>
      <c r="AS51" s="50"/>
    </row>
    <row r="52" spans="1:45" ht="16.399999999999999" customHeight="1">
      <c r="A52" s="141"/>
      <c r="B52" s="264" t="s">
        <v>230</v>
      </c>
      <c r="C52" s="68" t="s">
        <v>231</v>
      </c>
      <c r="D52" s="563"/>
      <c r="E52" s="68"/>
      <c r="F52" s="68"/>
      <c r="G52" s="66"/>
      <c r="H52" s="66"/>
      <c r="I52" s="869"/>
      <c r="J52" s="870"/>
      <c r="K52" s="52" t="s">
        <v>232</v>
      </c>
      <c r="L52" s="13" t="s">
        <v>233</v>
      </c>
      <c r="M52" s="13" t="s">
        <v>234</v>
      </c>
      <c r="N52" s="13" t="s">
        <v>235</v>
      </c>
      <c r="O52" s="13" t="s">
        <v>236</v>
      </c>
      <c r="P52" s="13" t="s">
        <v>237</v>
      </c>
      <c r="Q52" s="13" t="s">
        <v>238</v>
      </c>
      <c r="R52" s="13" t="s">
        <v>239</v>
      </c>
      <c r="S52" s="13" t="s">
        <v>240</v>
      </c>
      <c r="T52" s="13" t="s">
        <v>241</v>
      </c>
      <c r="U52" s="13" t="s">
        <v>242</v>
      </c>
      <c r="V52" s="13" t="s">
        <v>243</v>
      </c>
      <c r="W52" s="65"/>
      <c r="X52" s="290">
        <v>2030</v>
      </c>
      <c r="Y52" s="14">
        <v>2040</v>
      </c>
      <c r="Z52" s="291">
        <v>2050</v>
      </c>
      <c r="AA52" s="65"/>
      <c r="AB52" s="261"/>
      <c r="AC52" s="77"/>
      <c r="AD52" s="77"/>
      <c r="AE52" s="77"/>
      <c r="AG52" s="77"/>
      <c r="AH52" s="77"/>
      <c r="AI52" s="77"/>
      <c r="AJ52" s="77"/>
      <c r="AK52" s="77"/>
      <c r="AL52" s="77"/>
      <c r="AM52" s="77"/>
      <c r="AN52" s="77"/>
      <c r="AO52" s="77"/>
      <c r="AP52" s="50"/>
      <c r="AQ52" s="50"/>
      <c r="AR52" s="50"/>
      <c r="AS52" s="50"/>
    </row>
    <row r="53" spans="1:45" ht="17">
      <c r="A53" s="141"/>
      <c r="B53" s="264" t="s">
        <v>244</v>
      </c>
      <c r="C53" s="68" t="s">
        <v>245</v>
      </c>
      <c r="D53" s="563"/>
      <c r="E53" s="68"/>
      <c r="F53" s="68"/>
      <c r="G53" s="66"/>
      <c r="H53" s="66"/>
      <c r="I53" s="89" t="s">
        <v>246</v>
      </c>
      <c r="J53" s="90" t="s">
        <v>247</v>
      </c>
      <c r="K53" s="143">
        <f>(K132-K197-K271)</f>
        <v>0</v>
      </c>
      <c r="L53" s="143">
        <f t="shared" ref="L53:V53" si="0">(L132-L197-L271)</f>
        <v>375.91842995951413</v>
      </c>
      <c r="M53" s="143">
        <f t="shared" si="0"/>
        <v>751.83685991902826</v>
      </c>
      <c r="N53" s="143">
        <f t="shared" si="0"/>
        <v>1127.7552898785425</v>
      </c>
      <c r="O53" s="143">
        <f t="shared" si="0"/>
        <v>1503.6737198380565</v>
      </c>
      <c r="P53" s="143">
        <f t="shared" si="0"/>
        <v>2255.510579757085</v>
      </c>
      <c r="Q53" s="143">
        <f t="shared" si="0"/>
        <v>3007.347439676113</v>
      </c>
      <c r="R53" s="143">
        <f t="shared" si="0"/>
        <v>3759.1842995951415</v>
      </c>
      <c r="S53" s="143">
        <f t="shared" si="0"/>
        <v>4511.02115951417</v>
      </c>
      <c r="T53" s="143">
        <f t="shared" si="0"/>
        <v>6014.6948793522261</v>
      </c>
      <c r="U53" s="143">
        <f t="shared" si="0"/>
        <v>7518.368599190283</v>
      </c>
      <c r="V53" s="143">
        <f t="shared" si="0"/>
        <v>7518.368599190283</v>
      </c>
      <c r="W53" s="65"/>
      <c r="X53" s="65"/>
      <c r="Y53" s="65"/>
      <c r="Z53" s="65"/>
      <c r="AA53" s="65"/>
      <c r="AB53" s="261"/>
      <c r="AC53" s="77"/>
      <c r="AD53" s="77"/>
      <c r="AE53" s="77"/>
      <c r="AG53" s="77"/>
      <c r="AH53" s="77"/>
      <c r="AI53" s="77"/>
      <c r="AJ53" s="77"/>
      <c r="AK53" s="77"/>
      <c r="AL53" s="77"/>
      <c r="AM53" s="77"/>
      <c r="AN53" s="77"/>
      <c r="AO53" s="77"/>
      <c r="AP53" s="50"/>
      <c r="AQ53" s="50"/>
      <c r="AR53" s="50"/>
      <c r="AS53" s="50"/>
    </row>
    <row r="54" spans="1:45" ht="16.399999999999999" customHeight="1">
      <c r="A54" s="141"/>
      <c r="B54" s="264" t="s">
        <v>248</v>
      </c>
      <c r="C54" s="68" t="s">
        <v>249</v>
      </c>
      <c r="D54" s="563"/>
      <c r="E54" s="68"/>
      <c r="F54" s="68"/>
      <c r="G54" s="66"/>
      <c r="H54" s="66"/>
      <c r="I54" s="91" t="s">
        <v>250</v>
      </c>
      <c r="J54" s="90" t="s">
        <v>247</v>
      </c>
      <c r="K54" s="143">
        <f>(K133-K198-K272)</f>
        <v>0</v>
      </c>
      <c r="L54" s="143">
        <f t="shared" ref="L54:V54" si="1">(L133-L198-L272)</f>
        <v>375.91842995951413</v>
      </c>
      <c r="M54" s="143">
        <f t="shared" si="1"/>
        <v>1127.7552898785425</v>
      </c>
      <c r="N54" s="143">
        <f t="shared" si="1"/>
        <v>2255.510579757085</v>
      </c>
      <c r="O54" s="143">
        <f t="shared" si="1"/>
        <v>3759.1842995951411</v>
      </c>
      <c r="P54" s="143">
        <f t="shared" si="1"/>
        <v>6014.6948793522261</v>
      </c>
      <c r="Q54" s="143">
        <f t="shared" si="1"/>
        <v>9022.04231902834</v>
      </c>
      <c r="R54" s="143">
        <f t="shared" si="1"/>
        <v>12781.226618623481</v>
      </c>
      <c r="S54" s="143">
        <f t="shared" si="1"/>
        <v>17292.247778137651</v>
      </c>
      <c r="T54" s="143">
        <f t="shared" si="1"/>
        <v>23306.942657489879</v>
      </c>
      <c r="U54" s="143">
        <f t="shared" si="1"/>
        <v>30825.311256680161</v>
      </c>
      <c r="V54" s="143">
        <f t="shared" si="1"/>
        <v>38343.679855870439</v>
      </c>
      <c r="W54" s="65"/>
      <c r="X54" s="292">
        <f>(X133-X198-X272)</f>
        <v>23306.942657489879</v>
      </c>
      <c r="Y54" s="292">
        <f>(Y133-Y198-Y272)</f>
        <v>96235.118069635602</v>
      </c>
      <c r="Z54" s="292">
        <f>(Z133-Z198-Z272)</f>
        <v>120293.8975870445</v>
      </c>
      <c r="AA54" s="65"/>
      <c r="AB54" s="261"/>
      <c r="AC54" s="77"/>
      <c r="AD54" s="77"/>
      <c r="AE54" s="77"/>
      <c r="AG54" s="77"/>
      <c r="AH54" s="77"/>
      <c r="AI54" s="77"/>
      <c r="AJ54" s="77"/>
      <c r="AK54" s="77"/>
      <c r="AL54" s="77"/>
      <c r="AM54" s="77"/>
      <c r="AN54" s="77"/>
      <c r="AO54" s="77"/>
      <c r="AP54" s="50"/>
      <c r="AQ54" s="50"/>
      <c r="AR54" s="50"/>
      <c r="AS54" s="50"/>
    </row>
    <row r="55" spans="1:45" ht="15.65" customHeight="1">
      <c r="A55" s="141"/>
      <c r="B55" s="264" t="s">
        <v>251</v>
      </c>
      <c r="C55" s="68" t="s">
        <v>252</v>
      </c>
      <c r="D55" s="563"/>
      <c r="E55" s="92"/>
      <c r="F55" s="92"/>
      <c r="G55" s="66"/>
      <c r="H55" s="66"/>
      <c r="I55" s="266" t="s">
        <v>429</v>
      </c>
      <c r="J55" s="66"/>
      <c r="K55" s="66"/>
      <c r="L55" s="66"/>
      <c r="M55" s="66"/>
      <c r="N55" s="66"/>
      <c r="O55" s="66"/>
      <c r="P55" s="260"/>
      <c r="Q55" s="260"/>
      <c r="R55" s="65"/>
      <c r="S55" s="65"/>
      <c r="T55" s="65"/>
      <c r="U55" s="65"/>
      <c r="V55" s="65"/>
      <c r="W55" s="65"/>
      <c r="X55" s="298" t="s">
        <v>255</v>
      </c>
      <c r="Y55" s="65"/>
      <c r="Z55" s="65"/>
      <c r="AA55" s="65"/>
      <c r="AB55" s="261"/>
      <c r="AC55" s="77"/>
      <c r="AD55" s="77"/>
      <c r="AE55" s="77"/>
      <c r="AG55" s="77"/>
      <c r="AH55" s="77"/>
      <c r="AI55" s="77"/>
      <c r="AJ55" s="77"/>
      <c r="AK55" s="77"/>
      <c r="AL55" s="77"/>
      <c r="AM55" s="77"/>
      <c r="AN55" s="77"/>
      <c r="AO55" s="77"/>
      <c r="AP55" s="77"/>
      <c r="AQ55" s="77"/>
      <c r="AR55" s="50"/>
      <c r="AS55" s="50"/>
    </row>
    <row r="56" spans="1:45" ht="15.65" customHeight="1">
      <c r="A56" s="141"/>
      <c r="B56" s="265"/>
      <c r="C56" s="66"/>
      <c r="D56" s="92"/>
      <c r="E56" s="92"/>
      <c r="F56" s="92"/>
      <c r="G56" s="66"/>
      <c r="H56" s="66"/>
      <c r="I56" s="266"/>
      <c r="J56" s="66"/>
      <c r="K56" s="66"/>
      <c r="L56" s="66"/>
      <c r="M56" s="66"/>
      <c r="N56" s="66"/>
      <c r="O56" s="66"/>
      <c r="P56" s="260"/>
      <c r="Q56" s="260"/>
      <c r="R56" s="260"/>
      <c r="S56" s="260"/>
      <c r="T56" s="260"/>
      <c r="U56" s="65"/>
      <c r="V56" s="65"/>
      <c r="W56" s="65"/>
      <c r="X56" s="433" t="s">
        <v>257</v>
      </c>
      <c r="Y56" s="65"/>
      <c r="Z56" s="65"/>
      <c r="AA56" s="65"/>
      <c r="AB56" s="261"/>
      <c r="AC56" s="77"/>
      <c r="AD56" s="77"/>
      <c r="AE56" s="77"/>
      <c r="AG56" s="77"/>
      <c r="AH56" s="77"/>
      <c r="AI56" s="77"/>
      <c r="AJ56" s="77"/>
      <c r="AK56" s="77"/>
      <c r="AL56" s="77"/>
      <c r="AM56" s="77"/>
      <c r="AN56" s="77"/>
      <c r="AO56" s="77"/>
      <c r="AP56" s="77"/>
      <c r="AQ56" s="77"/>
      <c r="AR56" s="50"/>
      <c r="AS56" s="50"/>
    </row>
    <row r="57" spans="1:45" ht="15.65" customHeight="1">
      <c r="A57" s="141"/>
      <c r="B57" s="265"/>
      <c r="C57" s="266" t="s">
        <v>256</v>
      </c>
      <c r="D57" s="254"/>
      <c r="E57" s="621"/>
      <c r="F57" s="622"/>
      <c r="G57" s="66"/>
      <c r="H57" s="66"/>
      <c r="I57" s="66"/>
      <c r="J57" s="66"/>
      <c r="K57" s="66"/>
      <c r="L57" s="66"/>
      <c r="M57" s="67"/>
      <c r="N57" s="66"/>
      <c r="O57" s="67"/>
      <c r="P57" s="66"/>
      <c r="Q57" s="260"/>
      <c r="R57" s="260"/>
      <c r="S57" s="260"/>
      <c r="T57" s="260"/>
      <c r="U57" s="65"/>
      <c r="V57" s="65"/>
      <c r="W57" s="65"/>
      <c r="X57" s="65"/>
      <c r="Y57" s="65"/>
      <c r="Z57" s="65"/>
      <c r="AA57" s="65"/>
      <c r="AB57" s="261"/>
      <c r="AC57" s="77"/>
      <c r="AD57" s="77"/>
      <c r="AE57" s="77"/>
      <c r="AG57" s="77"/>
      <c r="AH57" s="77"/>
      <c r="AI57" s="77"/>
      <c r="AJ57" s="77"/>
      <c r="AK57" s="77"/>
      <c r="AL57" s="77"/>
      <c r="AM57" s="77"/>
      <c r="AN57" s="77"/>
      <c r="AO57" s="77"/>
      <c r="AP57" s="77"/>
      <c r="AQ57" s="77"/>
      <c r="AR57" s="50"/>
      <c r="AS57" s="50"/>
    </row>
    <row r="58" spans="1:45" ht="15.65" customHeight="1">
      <c r="A58" s="141"/>
      <c r="B58" s="265"/>
      <c r="C58" s="266" t="s">
        <v>258</v>
      </c>
      <c r="D58" s="254"/>
      <c r="E58" s="621"/>
      <c r="F58" s="622"/>
      <c r="G58" s="66"/>
      <c r="H58" s="66"/>
      <c r="I58" s="66"/>
      <c r="J58" s="66"/>
      <c r="K58" s="66"/>
      <c r="L58" s="66"/>
      <c r="M58" s="66"/>
      <c r="N58" s="67"/>
      <c r="O58" s="67"/>
      <c r="P58" s="67"/>
      <c r="Q58" s="260"/>
      <c r="R58" s="260"/>
      <c r="S58" s="260"/>
      <c r="T58" s="260"/>
      <c r="U58" s="65"/>
      <c r="V58" s="65"/>
      <c r="W58" s="65"/>
      <c r="X58" s="65"/>
      <c r="Y58" s="65"/>
      <c r="Z58" s="65"/>
      <c r="AA58" s="65"/>
      <c r="AB58" s="261"/>
      <c r="AC58" s="77"/>
      <c r="AD58" s="77"/>
      <c r="AE58" s="77"/>
      <c r="AG58" s="77"/>
      <c r="AH58" s="77"/>
      <c r="AI58" s="77"/>
      <c r="AJ58" s="77"/>
      <c r="AK58" s="77"/>
      <c r="AL58" s="77"/>
      <c r="AM58" s="77"/>
      <c r="AN58" s="77"/>
      <c r="AO58" s="77"/>
      <c r="AP58" s="77"/>
      <c r="AQ58" s="77"/>
      <c r="AR58" s="50"/>
      <c r="AS58" s="50"/>
    </row>
    <row r="59" spans="1:45" ht="15.5">
      <c r="A59" s="141"/>
      <c r="B59" s="265"/>
      <c r="C59" s="66"/>
      <c r="D59" s="66"/>
      <c r="E59" s="66"/>
      <c r="F59" s="66"/>
      <c r="G59" s="66"/>
      <c r="H59" s="66"/>
      <c r="I59" s="66"/>
      <c r="J59" s="66"/>
      <c r="K59" s="66"/>
      <c r="L59" s="66"/>
      <c r="M59" s="66"/>
      <c r="N59" s="66"/>
      <c r="O59" s="66"/>
      <c r="P59" s="66"/>
      <c r="Q59" s="66"/>
      <c r="R59" s="260"/>
      <c r="S59" s="260"/>
      <c r="T59" s="260"/>
      <c r="U59" s="260"/>
      <c r="V59" s="260"/>
      <c r="W59" s="260"/>
      <c r="X59" s="260"/>
      <c r="Y59" s="260"/>
      <c r="Z59" s="65"/>
      <c r="AA59" s="65"/>
      <c r="AB59" s="261"/>
      <c r="AC59" s="77"/>
      <c r="AD59" s="77"/>
      <c r="AE59" s="77"/>
      <c r="AG59" s="77"/>
      <c r="AH59" s="77"/>
      <c r="AI59" s="77"/>
      <c r="AJ59" s="77"/>
      <c r="AK59" s="77"/>
      <c r="AL59" s="77"/>
      <c r="AM59" s="77"/>
      <c r="AN59" s="77"/>
      <c r="AO59" s="77"/>
      <c r="AP59" s="77"/>
      <c r="AQ59" s="77"/>
      <c r="AR59" s="77"/>
      <c r="AS59" s="77"/>
    </row>
    <row r="60" spans="1:45" ht="15.5">
      <c r="A60" s="141"/>
      <c r="B60" s="267" t="s">
        <v>259</v>
      </c>
      <c r="C60" s="268"/>
      <c r="D60" s="268"/>
      <c r="E60" s="268"/>
      <c r="F60" s="268"/>
      <c r="G60" s="268"/>
      <c r="H60" s="268"/>
      <c r="I60" s="268"/>
      <c r="J60" s="268"/>
      <c r="K60" s="268"/>
      <c r="L60" s="268"/>
      <c r="M60" s="268"/>
      <c r="N60" s="268"/>
      <c r="O60" s="268"/>
      <c r="P60" s="268"/>
      <c r="Q60" s="268"/>
      <c r="R60" s="269"/>
      <c r="S60" s="269"/>
      <c r="T60" s="269"/>
      <c r="U60" s="269"/>
      <c r="V60" s="269"/>
      <c r="W60" s="269"/>
      <c r="X60" s="269"/>
      <c r="Y60" s="269"/>
      <c r="Z60" s="270"/>
      <c r="AA60" s="270"/>
      <c r="AB60" s="271"/>
      <c r="AC60" s="77"/>
      <c r="AD60" s="77"/>
      <c r="AE60" s="77"/>
      <c r="AG60" s="77"/>
      <c r="AH60" s="77"/>
      <c r="AI60" s="77"/>
      <c r="AJ60" s="77"/>
      <c r="AK60" s="77"/>
      <c r="AL60" s="77"/>
      <c r="AM60" s="77"/>
      <c r="AN60" s="77"/>
      <c r="AO60" s="77"/>
      <c r="AP60" s="77"/>
      <c r="AQ60" s="77"/>
      <c r="AR60" s="77"/>
      <c r="AS60" s="77"/>
    </row>
    <row r="61" spans="1:45" ht="16.399999999999999" customHeight="1">
      <c r="A61" s="141"/>
      <c r="B61" s="850" t="s">
        <v>260</v>
      </c>
      <c r="C61" s="851"/>
      <c r="D61" s="851"/>
      <c r="E61" s="851"/>
      <c r="F61" s="851"/>
      <c r="G61" s="851"/>
      <c r="H61" s="851"/>
      <c r="I61" s="272"/>
      <c r="J61" s="272"/>
      <c r="K61" s="272"/>
      <c r="L61" s="272"/>
      <c r="M61" s="272"/>
      <c r="N61" s="272"/>
      <c r="O61" s="272"/>
      <c r="P61" s="272"/>
      <c r="Q61" s="273"/>
      <c r="R61" s="273"/>
      <c r="S61" s="273"/>
      <c r="T61" s="273"/>
      <c r="U61" s="273"/>
      <c r="V61" s="273"/>
      <c r="W61" s="273"/>
      <c r="X61" s="273"/>
      <c r="Y61" s="274"/>
      <c r="Z61" s="274"/>
      <c r="AA61" s="274"/>
      <c r="AB61" s="275"/>
      <c r="AC61" s="77"/>
      <c r="AD61" s="77"/>
      <c r="AE61" s="77"/>
      <c r="AG61" s="77"/>
      <c r="AH61" s="77"/>
      <c r="AI61" s="77"/>
      <c r="AJ61" s="77"/>
      <c r="AK61" s="77"/>
      <c r="AL61" s="77"/>
      <c r="AM61" s="77"/>
      <c r="AN61" s="77"/>
      <c r="AO61" s="77"/>
      <c r="AP61" s="77"/>
      <c r="AQ61" s="77"/>
      <c r="AR61" s="77"/>
      <c r="AS61" s="50"/>
    </row>
    <row r="62" spans="1:45" ht="28">
      <c r="A62" s="141"/>
      <c r="B62" s="850"/>
      <c r="C62" s="851"/>
      <c r="D62" s="851"/>
      <c r="E62" s="851"/>
      <c r="F62" s="851"/>
      <c r="G62" s="851"/>
      <c r="H62" s="851"/>
      <c r="I62" s="272"/>
      <c r="J62" s="272"/>
      <c r="K62" s="276" t="str">
        <f>IF($K$63&lt;=Calc!$D$6,"Project duration","")</f>
        <v>Project duration</v>
      </c>
      <c r="L62" s="276" t="str">
        <f>IF($L$63&lt;=Calc!$D$6,"Project duration","")</f>
        <v>Project duration</v>
      </c>
      <c r="M62" s="276" t="str">
        <f>IF($M$63&lt;=Calc!$D$6,"Project duration","")</f>
        <v>Project duration</v>
      </c>
      <c r="N62" s="276" t="str">
        <f>IF($N$63&lt;=Calc!$D$6,"Project duration","")</f>
        <v>Project duration</v>
      </c>
      <c r="O62" s="276" t="str">
        <f>IF($O$63&lt;=Calc!$D$6,"Project duration","")</f>
        <v>Project duration</v>
      </c>
      <c r="P62" s="276" t="str">
        <f>IF($P$63&lt;=Calc!$D$6,"Project duration","")</f>
        <v/>
      </c>
      <c r="Q62" s="276" t="str">
        <f>IF($Q$63&lt;=Calc!$D$6,"Project duration","")</f>
        <v/>
      </c>
      <c r="R62" s="276" t="str">
        <f>IF($R$63&lt;=Calc!$D$6,"Project duration","")</f>
        <v/>
      </c>
      <c r="S62" s="276" t="str">
        <f>IF($S$63&lt;=Calc!$D$6,"Project duration","")</f>
        <v/>
      </c>
      <c r="T62" s="276" t="str">
        <f>IF($T$63&lt;=Calc!$D$6,"Project duration","")</f>
        <v/>
      </c>
      <c r="U62" s="276" t="str">
        <f>IF($U$63&lt;=Calc!$D$6,"Project duration","")</f>
        <v/>
      </c>
      <c r="V62" s="276" t="str">
        <f>IF($V$63&lt;=Calc!$D$6,"Project duration","")</f>
        <v/>
      </c>
      <c r="W62" s="274"/>
      <c r="X62" s="274"/>
      <c r="Y62" s="274"/>
      <c r="Z62" s="274"/>
      <c r="AA62" s="274"/>
      <c r="AB62" s="275"/>
      <c r="AC62" s="77"/>
      <c r="AD62" s="77"/>
      <c r="AE62" s="77"/>
      <c r="AG62" s="77"/>
      <c r="AH62" s="77"/>
      <c r="AI62" s="77"/>
      <c r="AJ62" s="77"/>
      <c r="AK62" s="77"/>
      <c r="AL62" s="77"/>
      <c r="AM62" s="77"/>
      <c r="AN62" s="77"/>
      <c r="AO62" s="77"/>
      <c r="AP62" s="77"/>
      <c r="AQ62" s="50"/>
      <c r="AR62" s="50"/>
      <c r="AS62" s="50"/>
    </row>
    <row r="63" spans="1:45" ht="15.65" customHeight="1">
      <c r="A63" s="141"/>
      <c r="B63" s="387" t="s">
        <v>261</v>
      </c>
      <c r="C63" s="272"/>
      <c r="D63" s="564"/>
      <c r="E63" s="272"/>
      <c r="F63" s="279"/>
      <c r="G63" s="279"/>
      <c r="H63" s="279"/>
      <c r="I63" s="867" t="s">
        <v>430</v>
      </c>
      <c r="J63" s="868"/>
      <c r="K63" s="81">
        <f>Calc!$J$6</f>
        <v>2021</v>
      </c>
      <c r="L63" s="81">
        <f>Calc!$J$7</f>
        <v>2022</v>
      </c>
      <c r="M63" s="81">
        <f>Calc!$J$8</f>
        <v>2023</v>
      </c>
      <c r="N63" s="81">
        <f>Calc!$J$9</f>
        <v>2024</v>
      </c>
      <c r="O63" s="81">
        <f>Calc!$J$10</f>
        <v>2025</v>
      </c>
      <c r="P63" s="81" t="str">
        <f>Calc!$J$11</f>
        <v/>
      </c>
      <c r="Q63" s="81" t="str">
        <f>Calc!$J$12</f>
        <v/>
      </c>
      <c r="R63" s="81" t="str">
        <f>Calc!$J$13</f>
        <v/>
      </c>
      <c r="S63" s="81" t="str">
        <f>Calc!$J$14</f>
        <v/>
      </c>
      <c r="T63" s="81" t="str">
        <f>Calc!$J$15</f>
        <v/>
      </c>
      <c r="U63" s="81" t="str">
        <f>Calc!$J$16</f>
        <v/>
      </c>
      <c r="V63" s="81" t="str">
        <f>Calc!$J$17</f>
        <v/>
      </c>
      <c r="W63" s="273"/>
      <c r="X63" s="853" t="s">
        <v>431</v>
      </c>
      <c r="Y63" s="854"/>
      <c r="Z63" s="855"/>
      <c r="AA63" s="274"/>
      <c r="AB63" s="275"/>
      <c r="AC63" s="77"/>
      <c r="AD63" s="77"/>
      <c r="AE63" s="77"/>
      <c r="AG63" s="77"/>
      <c r="AH63" s="77"/>
      <c r="AI63" s="77"/>
      <c r="AJ63" s="77"/>
      <c r="AK63" s="77"/>
      <c r="AL63" s="77"/>
      <c r="AM63" s="77"/>
      <c r="AN63" s="77"/>
      <c r="AO63" s="50"/>
      <c r="AP63" s="50"/>
      <c r="AQ63" s="50"/>
      <c r="AR63" s="50"/>
      <c r="AS63" s="50"/>
    </row>
    <row r="64" spans="1:45" ht="15.75" customHeight="1">
      <c r="A64" s="397"/>
      <c r="B64" s="282" t="s">
        <v>264</v>
      </c>
      <c r="C64" s="280" t="s">
        <v>265</v>
      </c>
      <c r="D64" s="564"/>
      <c r="E64" s="280"/>
      <c r="F64" s="279"/>
      <c r="G64" s="279"/>
      <c r="H64" s="279"/>
      <c r="I64" s="869"/>
      <c r="J64" s="870"/>
      <c r="K64" s="52" t="s">
        <v>232</v>
      </c>
      <c r="L64" s="13" t="s">
        <v>233</v>
      </c>
      <c r="M64" s="13" t="s">
        <v>234</v>
      </c>
      <c r="N64" s="13" t="s">
        <v>235</v>
      </c>
      <c r="O64" s="13" t="s">
        <v>236</v>
      </c>
      <c r="P64" s="13" t="s">
        <v>237</v>
      </c>
      <c r="Q64" s="13" t="s">
        <v>238</v>
      </c>
      <c r="R64" s="13" t="s">
        <v>239</v>
      </c>
      <c r="S64" s="13" t="s">
        <v>240</v>
      </c>
      <c r="T64" s="13" t="s">
        <v>241</v>
      </c>
      <c r="U64" s="13" t="s">
        <v>242</v>
      </c>
      <c r="V64" s="13" t="s">
        <v>243</v>
      </c>
      <c r="W64" s="273"/>
      <c r="X64" s="290">
        <v>2030</v>
      </c>
      <c r="Y64" s="14">
        <v>2040</v>
      </c>
      <c r="Z64" s="291">
        <v>2050</v>
      </c>
      <c r="AA64" s="274"/>
      <c r="AB64" s="275"/>
      <c r="AC64" s="77"/>
      <c r="AD64" s="77"/>
      <c r="AE64" s="77"/>
      <c r="AG64" s="77"/>
      <c r="AH64" s="77"/>
      <c r="AI64" s="77"/>
      <c r="AJ64" s="77"/>
      <c r="AK64" s="77"/>
      <c r="AL64" s="77"/>
      <c r="AM64" s="77"/>
      <c r="AN64" s="77"/>
      <c r="AO64" s="50"/>
      <c r="AP64" s="50"/>
      <c r="AQ64" s="50"/>
      <c r="AR64" s="50"/>
      <c r="AS64" s="50"/>
    </row>
    <row r="65" spans="1:45" ht="17">
      <c r="A65" s="141"/>
      <c r="B65" s="282" t="s">
        <v>266</v>
      </c>
      <c r="C65" s="280" t="s">
        <v>267</v>
      </c>
      <c r="D65" s="564"/>
      <c r="E65" s="280"/>
      <c r="F65" s="279"/>
      <c r="G65" s="279"/>
      <c r="H65" s="279"/>
      <c r="I65" s="89" t="s">
        <v>246</v>
      </c>
      <c r="J65" s="90" t="s">
        <v>247</v>
      </c>
      <c r="K65" s="143">
        <f>(K153-K218-K292)</f>
        <v>0</v>
      </c>
      <c r="L65" s="143">
        <f t="shared" ref="L65:V65" si="2">(L153-L218-L292)</f>
        <v>375.91842995951413</v>
      </c>
      <c r="M65" s="143">
        <f t="shared" si="2"/>
        <v>0</v>
      </c>
      <c r="N65" s="143">
        <f t="shared" si="2"/>
        <v>0</v>
      </c>
      <c r="O65" s="143">
        <f t="shared" si="2"/>
        <v>0</v>
      </c>
      <c r="P65" s="143">
        <f t="shared" si="2"/>
        <v>0</v>
      </c>
      <c r="Q65" s="143">
        <f t="shared" si="2"/>
        <v>0</v>
      </c>
      <c r="R65" s="143">
        <f t="shared" si="2"/>
        <v>0</v>
      </c>
      <c r="S65" s="143">
        <f t="shared" si="2"/>
        <v>0</v>
      </c>
      <c r="T65" s="143">
        <f t="shared" si="2"/>
        <v>0</v>
      </c>
      <c r="U65" s="143">
        <f t="shared" si="2"/>
        <v>0</v>
      </c>
      <c r="V65" s="143">
        <f t="shared" si="2"/>
        <v>0</v>
      </c>
      <c r="W65" s="281"/>
      <c r="X65" s="274"/>
      <c r="Y65" s="274"/>
      <c r="Z65" s="274"/>
      <c r="AA65" s="274"/>
      <c r="AB65" s="275"/>
      <c r="AC65" s="77"/>
      <c r="AD65" s="77"/>
      <c r="AE65" s="77"/>
      <c r="AG65" s="77"/>
      <c r="AH65" s="77"/>
      <c r="AI65" s="77"/>
      <c r="AJ65" s="77"/>
      <c r="AK65" s="77"/>
      <c r="AL65" s="77"/>
      <c r="AM65" s="77"/>
      <c r="AN65" s="77"/>
      <c r="AO65" s="50"/>
      <c r="AP65" s="50"/>
      <c r="AQ65" s="50"/>
      <c r="AR65" s="50"/>
      <c r="AS65" s="50"/>
    </row>
    <row r="66" spans="1:45" ht="17">
      <c r="A66" s="141"/>
      <c r="B66" s="282" t="s">
        <v>268</v>
      </c>
      <c r="C66" s="280" t="s">
        <v>269</v>
      </c>
      <c r="D66" s="564"/>
      <c r="E66" s="280"/>
      <c r="F66" s="279"/>
      <c r="G66" s="279"/>
      <c r="H66" s="279"/>
      <c r="I66" s="91" t="s">
        <v>250</v>
      </c>
      <c r="J66" s="90" t="s">
        <v>247</v>
      </c>
      <c r="K66" s="143">
        <f>(K154-K219-K293)</f>
        <v>0</v>
      </c>
      <c r="L66" s="143">
        <f t="shared" ref="L66:V66" si="3">(L154-L219-L293)</f>
        <v>375.91842995951413</v>
      </c>
      <c r="M66" s="143">
        <f t="shared" si="3"/>
        <v>375.91842995951413</v>
      </c>
      <c r="N66" s="143">
        <f t="shared" si="3"/>
        <v>375.91842995951413</v>
      </c>
      <c r="O66" s="143">
        <f t="shared" si="3"/>
        <v>375.91842995951413</v>
      </c>
      <c r="P66" s="143">
        <f t="shared" si="3"/>
        <v>375.91842995951413</v>
      </c>
      <c r="Q66" s="143">
        <f t="shared" si="3"/>
        <v>375.91842995951413</v>
      </c>
      <c r="R66" s="143">
        <f t="shared" si="3"/>
        <v>375.91842995951413</v>
      </c>
      <c r="S66" s="143">
        <f t="shared" si="3"/>
        <v>375.91842995951413</v>
      </c>
      <c r="T66" s="143">
        <f t="shared" si="3"/>
        <v>375.91842995951413</v>
      </c>
      <c r="U66" s="143">
        <f t="shared" si="3"/>
        <v>375.91842995951413</v>
      </c>
      <c r="V66" s="143">
        <f t="shared" si="3"/>
        <v>375.91842995951413</v>
      </c>
      <c r="W66" s="273"/>
      <c r="X66" s="292">
        <f>($X$154-$X$219-$X$293)</f>
        <v>375.91842995951413</v>
      </c>
      <c r="Y66" s="292">
        <f>($X$154-$X$219-$X$293)</f>
        <v>375.91842995951413</v>
      </c>
      <c r="Z66" s="292">
        <f>($X$154-$X$219-$X$293)</f>
        <v>375.91842995951413</v>
      </c>
      <c r="AA66" s="274"/>
      <c r="AB66" s="275"/>
      <c r="AC66" s="77"/>
      <c r="AD66" s="77"/>
      <c r="AE66" s="77"/>
      <c r="AG66" s="77"/>
      <c r="AH66" s="77"/>
      <c r="AI66" s="77"/>
      <c r="AJ66" s="77"/>
      <c r="AK66" s="77"/>
      <c r="AL66" s="77"/>
      <c r="AM66" s="77"/>
      <c r="AN66" s="77"/>
      <c r="AO66" s="50"/>
      <c r="AP66" s="50"/>
      <c r="AQ66" s="50"/>
      <c r="AR66" s="50"/>
      <c r="AS66" s="50"/>
    </row>
    <row r="67" spans="1:45" ht="15.5">
      <c r="A67" s="141"/>
      <c r="B67" s="282" t="s">
        <v>270</v>
      </c>
      <c r="C67" s="280" t="s">
        <v>271</v>
      </c>
      <c r="D67" s="564"/>
      <c r="E67" s="278"/>
      <c r="F67" s="272"/>
      <c r="G67" s="279"/>
      <c r="H67" s="279"/>
      <c r="I67" s="296" t="s">
        <v>429</v>
      </c>
      <c r="J67" s="279"/>
      <c r="K67" s="279"/>
      <c r="L67" s="279"/>
      <c r="M67" s="274"/>
      <c r="N67" s="274"/>
      <c r="O67" s="274"/>
      <c r="P67" s="274"/>
      <c r="Q67" s="274"/>
      <c r="R67" s="274"/>
      <c r="S67" s="274"/>
      <c r="T67" s="274"/>
      <c r="U67" s="274"/>
      <c r="V67" s="274"/>
      <c r="W67" s="274"/>
      <c r="X67" s="297" t="s">
        <v>255</v>
      </c>
      <c r="Y67" s="274"/>
      <c r="Z67" s="274"/>
      <c r="AA67" s="274"/>
      <c r="AB67" s="275"/>
      <c r="AC67" s="77"/>
      <c r="AD67" s="77"/>
      <c r="AE67" s="77"/>
      <c r="AG67" s="77"/>
      <c r="AH67" s="77"/>
      <c r="AI67" s="77"/>
      <c r="AJ67" s="77"/>
      <c r="AK67" s="77"/>
      <c r="AL67" s="77"/>
      <c r="AM67" s="77"/>
      <c r="AN67" s="77"/>
      <c r="AO67" s="50"/>
      <c r="AP67" s="50"/>
      <c r="AQ67" s="50"/>
      <c r="AR67" s="50"/>
      <c r="AS67" s="50"/>
    </row>
    <row r="68" spans="1:45">
      <c r="A68" s="141"/>
      <c r="B68" s="277"/>
      <c r="C68" s="278"/>
      <c r="D68" s="278"/>
      <c r="E68" s="278"/>
      <c r="F68" s="278"/>
      <c r="G68" s="278"/>
      <c r="H68" s="278"/>
      <c r="I68" s="296"/>
      <c r="J68" s="279"/>
      <c r="K68" s="279"/>
      <c r="L68" s="279"/>
      <c r="M68" s="274"/>
      <c r="N68" s="274"/>
      <c r="O68" s="274"/>
      <c r="P68" s="274"/>
      <c r="Q68" s="274"/>
      <c r="R68" s="274"/>
      <c r="S68" s="274"/>
      <c r="T68" s="274"/>
      <c r="U68" s="274"/>
      <c r="V68" s="274"/>
      <c r="W68" s="274"/>
      <c r="X68" s="297" t="s">
        <v>257</v>
      </c>
      <c r="Y68" s="274"/>
      <c r="Z68" s="274"/>
      <c r="AA68" s="274"/>
      <c r="AB68" s="275"/>
      <c r="AC68" s="77"/>
      <c r="AD68" s="77"/>
      <c r="AE68" s="77"/>
      <c r="AG68" s="77"/>
      <c r="AH68" s="77"/>
      <c r="AI68" s="77"/>
      <c r="AJ68" s="77"/>
      <c r="AK68" s="77"/>
      <c r="AL68" s="77"/>
      <c r="AM68" s="77"/>
      <c r="AN68" s="77"/>
      <c r="AO68" s="50"/>
      <c r="AP68" s="50"/>
      <c r="AQ68" s="50"/>
      <c r="AR68" s="50"/>
      <c r="AS68" s="50"/>
    </row>
    <row r="69" spans="1:45" ht="15.5">
      <c r="A69" s="141"/>
      <c r="B69" s="282"/>
      <c r="C69" s="278"/>
      <c r="D69" s="278"/>
      <c r="E69" s="272"/>
      <c r="F69" s="272"/>
      <c r="G69" s="279"/>
      <c r="H69" s="279"/>
      <c r="I69" s="274"/>
      <c r="J69" s="274"/>
      <c r="K69" s="274"/>
      <c r="L69" s="274"/>
      <c r="M69" s="274"/>
      <c r="N69" s="274"/>
      <c r="O69" s="274"/>
      <c r="P69" s="274"/>
      <c r="Q69" s="274"/>
      <c r="R69" s="274"/>
      <c r="S69" s="274"/>
      <c r="T69" s="274"/>
      <c r="U69" s="274"/>
      <c r="V69" s="274"/>
      <c r="W69" s="274"/>
      <c r="X69" s="274"/>
      <c r="Y69" s="274"/>
      <c r="Z69" s="274"/>
      <c r="AA69" s="274"/>
      <c r="AB69" s="275"/>
      <c r="AC69" s="77"/>
      <c r="AD69" s="77"/>
      <c r="AE69" s="77"/>
      <c r="AG69" s="77"/>
      <c r="AH69" s="77"/>
      <c r="AI69" s="77"/>
      <c r="AJ69" s="77"/>
      <c r="AK69" s="77"/>
      <c r="AL69" s="77"/>
      <c r="AM69" s="77"/>
      <c r="AN69" s="77"/>
      <c r="AO69" s="50"/>
      <c r="AP69" s="50"/>
      <c r="AQ69" s="50"/>
      <c r="AR69" s="50"/>
      <c r="AS69" s="50"/>
    </row>
    <row r="70" spans="1:45">
      <c r="A70" s="141"/>
      <c r="B70" s="282"/>
      <c r="C70" s="295"/>
      <c r="D70" s="295"/>
      <c r="E70" s="295"/>
      <c r="F70" s="295"/>
      <c r="G70" s="295"/>
      <c r="H70" s="295"/>
      <c r="I70" s="295"/>
      <c r="J70" s="295"/>
      <c r="K70" s="295"/>
      <c r="L70" s="279"/>
      <c r="M70" s="279"/>
      <c r="N70" s="280"/>
      <c r="O70" s="280"/>
      <c r="P70" s="280"/>
      <c r="Q70" s="283"/>
      <c r="R70" s="274"/>
      <c r="S70" s="274"/>
      <c r="T70" s="274"/>
      <c r="U70" s="274"/>
      <c r="V70" s="274"/>
      <c r="W70" s="274"/>
      <c r="X70" s="274"/>
      <c r="Y70" s="274"/>
      <c r="Z70" s="274"/>
      <c r="AA70" s="274"/>
      <c r="AB70" s="275"/>
      <c r="AC70" s="77"/>
      <c r="AD70" s="77"/>
      <c r="AE70" s="77"/>
      <c r="AG70" s="77"/>
      <c r="AH70" s="77"/>
      <c r="AI70" s="77"/>
      <c r="AJ70" s="77"/>
      <c r="AK70" s="77"/>
      <c r="AL70" s="77"/>
      <c r="AM70" s="77"/>
      <c r="AN70" s="77"/>
      <c r="AO70" s="77"/>
      <c r="AP70" s="77"/>
      <c r="AQ70" s="77"/>
      <c r="AR70" s="77"/>
      <c r="AS70" s="50"/>
    </row>
    <row r="71" spans="1:45" ht="15.5">
      <c r="A71" s="141"/>
      <c r="B71" s="284"/>
      <c r="C71" s="285"/>
      <c r="D71" s="285"/>
      <c r="E71" s="285"/>
      <c r="F71" s="285"/>
      <c r="G71" s="285"/>
      <c r="H71" s="285"/>
      <c r="I71" s="285"/>
      <c r="J71" s="285"/>
      <c r="K71" s="285"/>
      <c r="L71" s="285"/>
      <c r="M71" s="285"/>
      <c r="N71" s="285"/>
      <c r="O71" s="286"/>
      <c r="P71" s="286"/>
      <c r="Q71" s="286"/>
      <c r="R71" s="287"/>
      <c r="S71" s="287"/>
      <c r="T71" s="287"/>
      <c r="U71" s="287"/>
      <c r="V71" s="287"/>
      <c r="W71" s="287"/>
      <c r="X71" s="287"/>
      <c r="Y71" s="288"/>
      <c r="Z71" s="288"/>
      <c r="AA71" s="288"/>
      <c r="AB71" s="289"/>
      <c r="AC71" s="77"/>
      <c r="AD71" s="77"/>
      <c r="AE71" s="77"/>
      <c r="AG71" s="77"/>
      <c r="AH71" s="77"/>
      <c r="AI71" s="77"/>
      <c r="AJ71" s="77"/>
      <c r="AK71" s="77"/>
      <c r="AL71" s="77"/>
      <c r="AM71" s="77"/>
      <c r="AN71" s="77"/>
      <c r="AO71" s="77"/>
      <c r="AP71" s="77"/>
      <c r="AQ71" s="77"/>
      <c r="AR71" s="77"/>
      <c r="AS71" s="50"/>
    </row>
    <row r="72" spans="1:45" ht="15.5">
      <c r="A72" s="141"/>
      <c r="B72" s="6"/>
      <c r="C72" s="6"/>
      <c r="D72" s="6"/>
      <c r="E72" s="6"/>
      <c r="F72" s="6"/>
      <c r="G72" s="6"/>
      <c r="H72" s="6"/>
      <c r="I72" s="6"/>
      <c r="J72" s="6"/>
      <c r="K72" s="6"/>
      <c r="L72" s="6"/>
      <c r="M72" s="6"/>
      <c r="N72" s="6"/>
      <c r="O72" s="6"/>
      <c r="P72" s="6"/>
      <c r="Q72" s="6"/>
      <c r="R72" s="163"/>
      <c r="S72" s="163"/>
      <c r="T72" s="163"/>
      <c r="U72" s="163"/>
      <c r="V72" s="163"/>
      <c r="W72" s="163"/>
      <c r="X72" s="163"/>
      <c r="Y72" s="163"/>
      <c r="Z72" s="80"/>
      <c r="AA72" s="80"/>
      <c r="AB72" s="80"/>
      <c r="AC72" s="77"/>
      <c r="AD72" s="77"/>
      <c r="AE72" s="77"/>
      <c r="AG72" s="77"/>
      <c r="AH72" s="77"/>
      <c r="AI72" s="77"/>
      <c r="AJ72" s="77"/>
      <c r="AK72" s="77"/>
      <c r="AL72" s="77"/>
      <c r="AM72" s="77"/>
      <c r="AN72" s="77"/>
      <c r="AO72" s="77"/>
      <c r="AP72" s="77"/>
      <c r="AQ72" s="77"/>
      <c r="AR72" s="77"/>
      <c r="AS72" s="77"/>
    </row>
    <row r="73" spans="1:45" s="1" customFormat="1">
      <c r="A73" s="394"/>
      <c r="B73" s="212"/>
      <c r="C73" s="212"/>
      <c r="D73" s="212"/>
      <c r="E73" s="212"/>
      <c r="F73" s="212"/>
      <c r="G73" s="212"/>
      <c r="H73" s="212"/>
      <c r="I73" s="212"/>
      <c r="J73" s="212"/>
      <c r="K73" s="212"/>
      <c r="L73" s="212"/>
      <c r="M73" s="212"/>
      <c r="N73" s="212"/>
      <c r="O73" s="212"/>
      <c r="P73" s="212"/>
      <c r="Q73" s="212"/>
      <c r="R73" s="78"/>
      <c r="S73" s="78"/>
      <c r="T73" s="78"/>
      <c r="U73" s="78"/>
      <c r="V73" s="78"/>
      <c r="W73" s="78"/>
      <c r="X73" s="78"/>
      <c r="Y73" s="78"/>
      <c r="Z73" s="78"/>
      <c r="AA73" s="78"/>
      <c r="AB73" s="78"/>
      <c r="AC73" s="77"/>
      <c r="AD73" s="77"/>
      <c r="AE73" s="77"/>
      <c r="AF73" s="77"/>
      <c r="AG73" s="77"/>
      <c r="AH73" s="77"/>
      <c r="AI73" s="77"/>
      <c r="AJ73" s="77"/>
      <c r="AK73" s="77"/>
      <c r="AL73" s="77"/>
      <c r="AM73" s="77"/>
      <c r="AN73" s="77"/>
      <c r="AO73" s="77"/>
      <c r="AP73" s="77"/>
      <c r="AQ73" s="77"/>
      <c r="AR73" s="77"/>
      <c r="AS73" s="77"/>
    </row>
    <row r="74" spans="1:45" s="1" customFormat="1" ht="15.5">
      <c r="A74" s="394"/>
      <c r="B74" s="839" t="s">
        <v>273</v>
      </c>
      <c r="C74" s="840"/>
      <c r="D74" s="840"/>
      <c r="E74" s="840"/>
      <c r="F74" s="840"/>
      <c r="G74" s="840"/>
      <c r="H74" s="840"/>
      <c r="I74" s="840"/>
      <c r="J74" s="840"/>
      <c r="K74" s="840"/>
      <c r="L74" s="840"/>
      <c r="M74" s="840"/>
      <c r="N74" s="840"/>
      <c r="O74" s="840"/>
      <c r="P74" s="840"/>
      <c r="Q74" s="840"/>
      <c r="R74" s="840"/>
      <c r="S74" s="840"/>
      <c r="T74" s="840"/>
      <c r="U74" s="840"/>
      <c r="V74" s="840"/>
      <c r="W74" s="840"/>
      <c r="X74" s="840"/>
      <c r="Y74" s="840"/>
      <c r="Z74" s="840"/>
      <c r="AA74" s="840"/>
      <c r="AB74" s="840"/>
      <c r="AC74" s="77"/>
      <c r="AD74" s="77"/>
      <c r="AE74" s="77"/>
      <c r="AF74" s="77"/>
      <c r="AG74" s="77"/>
      <c r="AH74" s="77"/>
      <c r="AI74" s="77"/>
      <c r="AJ74" s="77"/>
      <c r="AK74" s="77"/>
      <c r="AL74" s="77"/>
      <c r="AM74" s="77"/>
      <c r="AN74" s="77"/>
      <c r="AO74" s="77"/>
      <c r="AP74" s="77"/>
      <c r="AQ74" s="77"/>
      <c r="AR74" s="77"/>
      <c r="AS74" s="77"/>
    </row>
    <row r="75" spans="1:45" s="77" customFormat="1">
      <c r="A75" s="78"/>
      <c r="B75" s="164"/>
      <c r="C75" s="164"/>
      <c r="D75" s="164"/>
      <c r="E75" s="164"/>
      <c r="F75" s="164"/>
      <c r="G75" s="164"/>
      <c r="H75" s="164"/>
      <c r="I75" s="164"/>
      <c r="J75" s="164"/>
      <c r="K75" s="164"/>
      <c r="L75" s="164"/>
      <c r="M75" s="164"/>
      <c r="N75" s="164"/>
      <c r="O75" s="164"/>
      <c r="P75" s="164"/>
      <c r="Q75" s="164"/>
      <c r="R75" s="78"/>
      <c r="S75" s="78"/>
      <c r="T75" s="78"/>
      <c r="U75" s="78"/>
      <c r="V75" s="78"/>
      <c r="W75" s="78"/>
      <c r="X75" s="78"/>
      <c r="Y75" s="78"/>
      <c r="Z75" s="78"/>
      <c r="AA75" s="78"/>
      <c r="AB75" s="78"/>
    </row>
    <row r="76" spans="1:45" s="77" customFormat="1" ht="15" customHeight="1">
      <c r="A76" s="78"/>
      <c r="B76" s="824" t="s">
        <v>274</v>
      </c>
      <c r="C76" s="824"/>
      <c r="D76" s="824"/>
      <c r="E76" s="824"/>
      <c r="F76" s="824"/>
      <c r="G76" s="824"/>
      <c r="H76" s="824"/>
      <c r="I76" s="824"/>
      <c r="J76" s="824"/>
      <c r="K76" s="824"/>
      <c r="L76" s="824"/>
      <c r="M76" s="824"/>
      <c r="N76" s="824"/>
      <c r="O76" s="824"/>
      <c r="P76" s="824"/>
      <c r="Q76" s="824"/>
      <c r="R76" s="78"/>
      <c r="S76" s="78"/>
      <c r="T76" s="78"/>
      <c r="U76" s="78"/>
      <c r="V76" s="78"/>
      <c r="W76" s="78"/>
      <c r="X76" s="78"/>
      <c r="Y76" s="78"/>
      <c r="Z76" s="78"/>
      <c r="AA76" s="78"/>
      <c r="AB76" s="78"/>
    </row>
    <row r="77" spans="1:45" s="77" customFormat="1">
      <c r="A77" s="78"/>
      <c r="B77" s="824"/>
      <c r="C77" s="824"/>
      <c r="D77" s="824"/>
      <c r="E77" s="824"/>
      <c r="F77" s="824"/>
      <c r="G77" s="824"/>
      <c r="H77" s="824"/>
      <c r="I77" s="824"/>
      <c r="J77" s="824"/>
      <c r="K77" s="824"/>
      <c r="L77" s="824"/>
      <c r="M77" s="824"/>
      <c r="N77" s="824"/>
      <c r="O77" s="824"/>
      <c r="P77" s="824"/>
      <c r="Q77" s="824"/>
      <c r="R77" s="78"/>
      <c r="S77" s="78"/>
      <c r="T77" s="78"/>
      <c r="U77" s="78"/>
      <c r="V77" s="78"/>
      <c r="W77" s="78"/>
      <c r="X77" s="78"/>
      <c r="Y77" s="78"/>
      <c r="Z77" s="78"/>
      <c r="AA77" s="78"/>
      <c r="AB77" s="78"/>
    </row>
    <row r="78" spans="1:45" s="77" customFormat="1">
      <c r="A78" s="78"/>
      <c r="B78" s="824"/>
      <c r="C78" s="824"/>
      <c r="D78" s="824"/>
      <c r="E78" s="824"/>
      <c r="F78" s="824"/>
      <c r="G78" s="824"/>
      <c r="H78" s="824"/>
      <c r="I78" s="824"/>
      <c r="J78" s="824"/>
      <c r="K78" s="824"/>
      <c r="L78" s="824"/>
      <c r="M78" s="824"/>
      <c r="N78" s="824"/>
      <c r="O78" s="824"/>
      <c r="P78" s="824"/>
      <c r="Q78" s="824"/>
      <c r="R78" s="78"/>
      <c r="S78" s="78"/>
      <c r="T78" s="78"/>
      <c r="U78" s="78"/>
      <c r="V78" s="78"/>
      <c r="W78" s="78"/>
      <c r="X78" s="78"/>
      <c r="Y78" s="78"/>
      <c r="Z78" s="78"/>
      <c r="AA78" s="78"/>
      <c r="AB78" s="78"/>
    </row>
    <row r="79" spans="1:45" s="77" customFormat="1">
      <c r="A79" s="78"/>
      <c r="B79" s="824"/>
      <c r="C79" s="824"/>
      <c r="D79" s="824"/>
      <c r="E79" s="824"/>
      <c r="F79" s="824"/>
      <c r="G79" s="824"/>
      <c r="H79" s="824"/>
      <c r="I79" s="824"/>
      <c r="J79" s="824"/>
      <c r="K79" s="824"/>
      <c r="L79" s="824"/>
      <c r="M79" s="824"/>
      <c r="N79" s="824"/>
      <c r="O79" s="824"/>
      <c r="P79" s="824"/>
      <c r="Q79" s="824"/>
      <c r="R79" s="78"/>
      <c r="S79" s="78"/>
      <c r="T79" s="78"/>
      <c r="U79" s="78"/>
      <c r="V79" s="78"/>
      <c r="W79" s="78"/>
      <c r="X79" s="78"/>
      <c r="Y79" s="78"/>
      <c r="Z79" s="78"/>
      <c r="AA79" s="78"/>
      <c r="AB79" s="78"/>
    </row>
    <row r="80" spans="1:45" s="77" customFormat="1">
      <c r="A80" s="78"/>
      <c r="B80" s="824"/>
      <c r="C80" s="824"/>
      <c r="D80" s="824"/>
      <c r="E80" s="824"/>
      <c r="F80" s="824"/>
      <c r="G80" s="824"/>
      <c r="H80" s="824"/>
      <c r="I80" s="824"/>
      <c r="J80" s="824"/>
      <c r="K80" s="824"/>
      <c r="L80" s="824"/>
      <c r="M80" s="824"/>
      <c r="N80" s="824"/>
      <c r="O80" s="824"/>
      <c r="P80" s="824"/>
      <c r="Q80" s="824"/>
      <c r="R80" s="78"/>
      <c r="S80" s="78"/>
      <c r="T80" s="78"/>
      <c r="U80" s="78"/>
      <c r="V80" s="78"/>
      <c r="W80" s="78"/>
      <c r="X80" s="78"/>
      <c r="Y80" s="78"/>
      <c r="Z80" s="78"/>
      <c r="AA80" s="78"/>
      <c r="AB80" s="78"/>
    </row>
    <row r="81" spans="1:28" s="77" customFormat="1">
      <c r="A81" s="78"/>
      <c r="B81" s="824"/>
      <c r="C81" s="824"/>
      <c r="D81" s="824"/>
      <c r="E81" s="824"/>
      <c r="F81" s="824"/>
      <c r="G81" s="824"/>
      <c r="H81" s="824"/>
      <c r="I81" s="824"/>
      <c r="J81" s="824"/>
      <c r="K81" s="824"/>
      <c r="L81" s="824"/>
      <c r="M81" s="824"/>
      <c r="N81" s="824"/>
      <c r="O81" s="824"/>
      <c r="P81" s="824"/>
      <c r="Q81" s="824"/>
      <c r="R81" s="78"/>
      <c r="S81" s="78"/>
      <c r="T81" s="78"/>
      <c r="U81" s="78"/>
      <c r="V81" s="78"/>
      <c r="W81" s="78"/>
      <c r="X81" s="78"/>
      <c r="Y81" s="78"/>
      <c r="Z81" s="78"/>
      <c r="AA81" s="78"/>
      <c r="AB81" s="78"/>
    </row>
    <row r="82" spans="1:28" s="77" customFormat="1">
      <c r="A82" s="78"/>
      <c r="B82" s="824" t="s">
        <v>275</v>
      </c>
      <c r="C82" s="824"/>
      <c r="D82" s="824"/>
      <c r="E82" s="824"/>
      <c r="F82" s="824"/>
      <c r="G82" s="824"/>
      <c r="H82" s="824"/>
      <c r="I82" s="824"/>
      <c r="J82" s="824"/>
      <c r="K82" s="824"/>
      <c r="L82" s="824"/>
      <c r="M82" s="824"/>
      <c r="N82" s="824"/>
      <c r="O82" s="824"/>
      <c r="P82" s="824"/>
      <c r="Q82" s="824"/>
      <c r="R82" s="78"/>
      <c r="S82" s="78"/>
      <c r="T82" s="78"/>
      <c r="U82" s="78"/>
      <c r="V82" s="78"/>
      <c r="W82" s="78"/>
      <c r="X82" s="78"/>
      <c r="Y82" s="78"/>
      <c r="Z82" s="78"/>
      <c r="AA82" s="78"/>
      <c r="AB82" s="78"/>
    </row>
    <row r="83" spans="1:28" s="77" customFormat="1">
      <c r="A83" s="78"/>
      <c r="B83" s="824"/>
      <c r="C83" s="824"/>
      <c r="D83" s="824"/>
      <c r="E83" s="824"/>
      <c r="F83" s="824"/>
      <c r="G83" s="824"/>
      <c r="H83" s="824"/>
      <c r="I83" s="824"/>
      <c r="J83" s="824"/>
      <c r="K83" s="824"/>
      <c r="L83" s="824"/>
      <c r="M83" s="824"/>
      <c r="N83" s="824"/>
      <c r="O83" s="824"/>
      <c r="P83" s="824"/>
      <c r="Q83" s="824"/>
      <c r="R83" s="78"/>
      <c r="S83" s="78"/>
      <c r="T83" s="78"/>
      <c r="U83" s="78"/>
      <c r="V83" s="78"/>
      <c r="W83" s="78"/>
      <c r="X83" s="78"/>
      <c r="Y83" s="78"/>
      <c r="Z83" s="78"/>
      <c r="AA83" s="78"/>
      <c r="AB83" s="78"/>
    </row>
    <row r="84" spans="1:28" s="77" customFormat="1" ht="15.5">
      <c r="A84" s="78"/>
      <c r="B84" s="164"/>
      <c r="C84" s="164"/>
      <c r="D84" s="164"/>
      <c r="E84" s="164"/>
      <c r="F84" s="164"/>
      <c r="G84" s="164"/>
      <c r="H84" s="164"/>
      <c r="I84" s="164"/>
      <c r="J84" s="164"/>
      <c r="K84" s="164"/>
      <c r="L84" s="164"/>
      <c r="M84" s="164"/>
      <c r="N84" s="164"/>
      <c r="O84" s="164"/>
      <c r="P84" s="164"/>
      <c r="Q84" s="164"/>
      <c r="R84" s="78"/>
      <c r="S84" s="78"/>
      <c r="T84" s="78"/>
      <c r="U84" s="78"/>
      <c r="V84" s="78"/>
      <c r="W84" s="78"/>
      <c r="X84" s="78"/>
      <c r="Y84" s="79"/>
    </row>
    <row r="85" spans="1:28" s="77" customFormat="1" ht="15.5">
      <c r="A85" s="78"/>
      <c r="B85" s="825" t="s">
        <v>425</v>
      </c>
      <c r="C85" s="826"/>
      <c r="D85" s="826"/>
      <c r="E85" s="826"/>
      <c r="F85" s="826"/>
      <c r="G85" s="826"/>
      <c r="H85" s="826"/>
      <c r="I85" s="826"/>
      <c r="J85" s="826"/>
      <c r="K85" s="826"/>
      <c r="L85" s="826"/>
      <c r="M85" s="826"/>
      <c r="N85" s="826"/>
      <c r="O85" s="826"/>
      <c r="P85" s="826"/>
      <c r="Q85" s="827"/>
      <c r="R85" s="78"/>
      <c r="S85" s="78"/>
      <c r="T85" s="78"/>
      <c r="U85" s="78"/>
      <c r="V85" s="78"/>
      <c r="W85" s="78"/>
      <c r="X85" s="78"/>
      <c r="Y85" s="79"/>
    </row>
    <row r="86" spans="1:28" s="77" customFormat="1" ht="15.5">
      <c r="A86" s="78"/>
      <c r="B86" s="828"/>
      <c r="C86" s="829"/>
      <c r="D86" s="829"/>
      <c r="E86" s="829"/>
      <c r="F86" s="829"/>
      <c r="G86" s="829"/>
      <c r="H86" s="829"/>
      <c r="I86" s="829"/>
      <c r="J86" s="829"/>
      <c r="K86" s="829"/>
      <c r="L86" s="829"/>
      <c r="M86" s="829"/>
      <c r="N86" s="829"/>
      <c r="O86" s="829"/>
      <c r="P86" s="829"/>
      <c r="Q86" s="830"/>
      <c r="R86" s="78"/>
      <c r="S86" s="78"/>
      <c r="T86" s="78"/>
      <c r="U86" s="78"/>
      <c r="V86" s="78"/>
      <c r="W86" s="78"/>
      <c r="X86" s="78"/>
      <c r="Y86" s="79"/>
    </row>
    <row r="87" spans="1:28" s="77" customFormat="1" ht="15.5">
      <c r="A87" s="78"/>
      <c r="B87" s="828"/>
      <c r="C87" s="829"/>
      <c r="D87" s="829"/>
      <c r="E87" s="829"/>
      <c r="F87" s="829"/>
      <c r="G87" s="829"/>
      <c r="H87" s="829"/>
      <c r="I87" s="829"/>
      <c r="J87" s="829"/>
      <c r="K87" s="829"/>
      <c r="L87" s="829"/>
      <c r="M87" s="829"/>
      <c r="N87" s="829"/>
      <c r="O87" s="829"/>
      <c r="P87" s="829"/>
      <c r="Q87" s="830"/>
      <c r="R87" s="78"/>
      <c r="S87" s="78"/>
      <c r="T87" s="78"/>
      <c r="U87" s="78"/>
      <c r="V87" s="78"/>
      <c r="W87" s="78"/>
      <c r="X87" s="78"/>
      <c r="Y87" s="79"/>
    </row>
    <row r="88" spans="1:28" s="77" customFormat="1" ht="15.5">
      <c r="A88" s="78"/>
      <c r="B88" s="828"/>
      <c r="C88" s="829"/>
      <c r="D88" s="829"/>
      <c r="E88" s="829"/>
      <c r="F88" s="829"/>
      <c r="G88" s="829"/>
      <c r="H88" s="829"/>
      <c r="I88" s="829"/>
      <c r="J88" s="829"/>
      <c r="K88" s="829"/>
      <c r="L88" s="829"/>
      <c r="M88" s="829"/>
      <c r="N88" s="829"/>
      <c r="O88" s="829"/>
      <c r="P88" s="829"/>
      <c r="Q88" s="830"/>
      <c r="R88" s="78"/>
      <c r="S88" s="78"/>
      <c r="T88" s="78"/>
      <c r="U88" s="78"/>
      <c r="V88" s="78"/>
      <c r="W88" s="78"/>
      <c r="X88" s="78"/>
      <c r="Y88" s="79"/>
    </row>
    <row r="89" spans="1:28" s="77" customFormat="1" ht="15.5">
      <c r="A89" s="78"/>
      <c r="B89" s="828"/>
      <c r="C89" s="829"/>
      <c r="D89" s="829"/>
      <c r="E89" s="829"/>
      <c r="F89" s="829"/>
      <c r="G89" s="829"/>
      <c r="H89" s="829"/>
      <c r="I89" s="829"/>
      <c r="J89" s="829"/>
      <c r="K89" s="829"/>
      <c r="L89" s="829"/>
      <c r="M89" s="829"/>
      <c r="N89" s="829"/>
      <c r="O89" s="829"/>
      <c r="P89" s="829"/>
      <c r="Q89" s="830"/>
      <c r="R89" s="78"/>
      <c r="S89" s="78"/>
      <c r="T89" s="78"/>
      <c r="U89" s="78"/>
      <c r="V89" s="78"/>
      <c r="W89" s="78"/>
      <c r="X89" s="78"/>
      <c r="Y89" s="79"/>
    </row>
    <row r="90" spans="1:28" s="77" customFormat="1" ht="15.5">
      <c r="A90" s="78"/>
      <c r="B90" s="831"/>
      <c r="C90" s="832"/>
      <c r="D90" s="832"/>
      <c r="E90" s="832"/>
      <c r="F90" s="832"/>
      <c r="G90" s="832"/>
      <c r="H90" s="832"/>
      <c r="I90" s="832"/>
      <c r="J90" s="832"/>
      <c r="K90" s="832"/>
      <c r="L90" s="832"/>
      <c r="M90" s="832"/>
      <c r="N90" s="832"/>
      <c r="O90" s="832"/>
      <c r="P90" s="832"/>
      <c r="Q90" s="833"/>
      <c r="R90" s="78"/>
      <c r="S90" s="78"/>
      <c r="T90" s="78"/>
      <c r="U90" s="78"/>
      <c r="V90" s="78"/>
      <c r="W90" s="78"/>
      <c r="X90" s="78"/>
      <c r="Y90" s="79"/>
    </row>
    <row r="91" spans="1:28" s="77" customFormat="1" ht="15.5">
      <c r="A91" s="78"/>
      <c r="B91" s="164"/>
      <c r="C91" s="164"/>
      <c r="D91" s="164"/>
      <c r="E91" s="164"/>
      <c r="F91" s="164"/>
      <c r="G91" s="164"/>
      <c r="H91" s="164"/>
      <c r="I91" s="164"/>
      <c r="J91" s="164"/>
      <c r="K91" s="164"/>
      <c r="L91" s="164"/>
      <c r="M91" s="164"/>
      <c r="N91" s="164"/>
      <c r="O91" s="164"/>
      <c r="P91" s="164"/>
      <c r="Q91" s="164"/>
      <c r="R91" s="78"/>
      <c r="S91" s="78"/>
      <c r="T91" s="78"/>
      <c r="U91" s="78"/>
      <c r="V91" s="78"/>
      <c r="W91" s="78"/>
      <c r="X91" s="78"/>
      <c r="Y91" s="79"/>
    </row>
    <row r="92" spans="1:28" s="77" customFormat="1" ht="15.5">
      <c r="A92" s="78"/>
      <c r="B92" s="824" t="s">
        <v>277</v>
      </c>
      <c r="C92" s="824"/>
      <c r="D92" s="824"/>
      <c r="E92" s="824"/>
      <c r="F92" s="824"/>
      <c r="G92" s="824"/>
      <c r="H92" s="824"/>
      <c r="I92" s="824"/>
      <c r="J92" s="824"/>
      <c r="K92" s="824"/>
      <c r="L92" s="824"/>
      <c r="M92" s="824"/>
      <c r="N92" s="824"/>
      <c r="O92" s="824"/>
      <c r="P92" s="824"/>
      <c r="Q92" s="824"/>
      <c r="R92" s="78"/>
      <c r="S92" s="78"/>
      <c r="T92" s="78"/>
      <c r="U92" s="78"/>
      <c r="V92" s="78"/>
      <c r="W92" s="78"/>
      <c r="X92" s="78"/>
      <c r="Y92" s="79"/>
    </row>
    <row r="93" spans="1:28" s="77" customFormat="1">
      <c r="A93" s="22"/>
      <c r="B93" s="11"/>
      <c r="C93" s="11"/>
      <c r="D93" s="11"/>
      <c r="E93" s="11"/>
      <c r="F93" s="11"/>
      <c r="G93" s="11"/>
      <c r="H93" s="11"/>
      <c r="I93" s="11"/>
      <c r="J93" s="11"/>
      <c r="K93" s="11"/>
      <c r="L93" s="11"/>
      <c r="M93" s="11"/>
      <c r="N93" s="11"/>
      <c r="O93" s="11"/>
      <c r="P93" s="11"/>
      <c r="Q93" s="11"/>
      <c r="R93" s="22"/>
      <c r="S93" s="22"/>
      <c r="T93" s="22"/>
      <c r="U93" s="22"/>
      <c r="V93" s="22"/>
      <c r="W93" s="22"/>
      <c r="X93" s="22"/>
      <c r="Y93" s="22"/>
    </row>
    <row r="94" spans="1:28" s="77" customFormat="1">
      <c r="A94" s="22"/>
      <c r="B94" s="825" t="s">
        <v>425</v>
      </c>
      <c r="C94" s="826"/>
      <c r="D94" s="826"/>
      <c r="E94" s="826"/>
      <c r="F94" s="826"/>
      <c r="G94" s="826"/>
      <c r="H94" s="826"/>
      <c r="I94" s="826"/>
      <c r="J94" s="826"/>
      <c r="K94" s="826"/>
      <c r="L94" s="826"/>
      <c r="M94" s="826"/>
      <c r="N94" s="826"/>
      <c r="O94" s="826"/>
      <c r="P94" s="826"/>
      <c r="Q94" s="827"/>
      <c r="R94" s="22"/>
      <c r="S94" s="22"/>
      <c r="T94" s="22"/>
      <c r="U94" s="22"/>
      <c r="V94" s="22"/>
      <c r="W94" s="22"/>
      <c r="X94" s="22"/>
      <c r="Y94" s="22"/>
    </row>
    <row r="95" spans="1:28" s="77" customFormat="1">
      <c r="A95" s="22"/>
      <c r="B95" s="828"/>
      <c r="C95" s="829"/>
      <c r="D95" s="829"/>
      <c r="E95" s="829"/>
      <c r="F95" s="829"/>
      <c r="G95" s="829"/>
      <c r="H95" s="829"/>
      <c r="I95" s="829"/>
      <c r="J95" s="829"/>
      <c r="K95" s="829"/>
      <c r="L95" s="829"/>
      <c r="M95" s="829"/>
      <c r="N95" s="829"/>
      <c r="O95" s="829"/>
      <c r="P95" s="829"/>
      <c r="Q95" s="830"/>
      <c r="R95" s="22"/>
      <c r="S95" s="22"/>
      <c r="T95" s="22"/>
      <c r="U95" s="22"/>
      <c r="V95" s="22"/>
      <c r="W95" s="22"/>
      <c r="X95" s="22"/>
      <c r="Y95" s="22"/>
    </row>
    <row r="96" spans="1:28" s="77" customFormat="1">
      <c r="A96" s="22"/>
      <c r="B96" s="828"/>
      <c r="C96" s="829"/>
      <c r="D96" s="829"/>
      <c r="E96" s="829"/>
      <c r="F96" s="829"/>
      <c r="G96" s="829"/>
      <c r="H96" s="829"/>
      <c r="I96" s="829"/>
      <c r="J96" s="829"/>
      <c r="K96" s="829"/>
      <c r="L96" s="829"/>
      <c r="M96" s="829"/>
      <c r="N96" s="829"/>
      <c r="O96" s="829"/>
      <c r="P96" s="829"/>
      <c r="Q96" s="830"/>
      <c r="R96" s="22"/>
      <c r="S96" s="22"/>
      <c r="T96" s="22"/>
      <c r="U96" s="22"/>
      <c r="V96" s="22"/>
      <c r="W96" s="22"/>
      <c r="X96" s="22"/>
      <c r="Y96" s="22"/>
    </row>
    <row r="97" spans="1:25" s="77" customFormat="1">
      <c r="A97" s="22"/>
      <c r="B97" s="828"/>
      <c r="C97" s="829"/>
      <c r="D97" s="829"/>
      <c r="E97" s="829"/>
      <c r="F97" s="829"/>
      <c r="G97" s="829"/>
      <c r="H97" s="829"/>
      <c r="I97" s="829"/>
      <c r="J97" s="829"/>
      <c r="K97" s="829"/>
      <c r="L97" s="829"/>
      <c r="M97" s="829"/>
      <c r="N97" s="829"/>
      <c r="O97" s="829"/>
      <c r="P97" s="829"/>
      <c r="Q97" s="830"/>
      <c r="R97" s="22"/>
      <c r="S97" s="22"/>
      <c r="T97" s="22"/>
      <c r="U97" s="22"/>
      <c r="V97" s="22"/>
      <c r="W97" s="22"/>
      <c r="X97" s="22"/>
      <c r="Y97" s="22"/>
    </row>
    <row r="98" spans="1:25" s="77" customFormat="1">
      <c r="A98" s="22"/>
      <c r="B98" s="828"/>
      <c r="C98" s="829"/>
      <c r="D98" s="829"/>
      <c r="E98" s="829"/>
      <c r="F98" s="829"/>
      <c r="G98" s="829"/>
      <c r="H98" s="829"/>
      <c r="I98" s="829"/>
      <c r="J98" s="829"/>
      <c r="K98" s="829"/>
      <c r="L98" s="829"/>
      <c r="M98" s="829"/>
      <c r="N98" s="829"/>
      <c r="O98" s="829"/>
      <c r="P98" s="829"/>
      <c r="Q98" s="830"/>
      <c r="R98" s="22"/>
      <c r="S98" s="22"/>
      <c r="T98" s="22"/>
      <c r="U98" s="22"/>
      <c r="V98" s="22"/>
      <c r="W98" s="22"/>
      <c r="X98" s="22"/>
      <c r="Y98" s="22"/>
    </row>
    <row r="99" spans="1:25" s="77" customFormat="1">
      <c r="A99" s="22"/>
      <c r="B99" s="831"/>
      <c r="C99" s="832"/>
      <c r="D99" s="832"/>
      <c r="E99" s="832"/>
      <c r="F99" s="832"/>
      <c r="G99" s="832"/>
      <c r="H99" s="832"/>
      <c r="I99" s="832"/>
      <c r="J99" s="832"/>
      <c r="K99" s="832"/>
      <c r="L99" s="832"/>
      <c r="M99" s="832"/>
      <c r="N99" s="832"/>
      <c r="O99" s="832"/>
      <c r="P99" s="832"/>
      <c r="Q99" s="833"/>
      <c r="R99" s="22"/>
      <c r="S99" s="22"/>
      <c r="T99" s="22"/>
      <c r="U99" s="22"/>
      <c r="V99" s="22"/>
      <c r="W99" s="22"/>
      <c r="X99" s="22"/>
      <c r="Y99" s="22"/>
    </row>
    <row r="100" spans="1:25" s="77" customFormat="1">
      <c r="A100" s="22"/>
      <c r="B100" s="11"/>
      <c r="C100" s="11"/>
      <c r="D100" s="11"/>
      <c r="E100" s="11"/>
      <c r="F100" s="11"/>
      <c r="G100" s="11"/>
      <c r="H100" s="11"/>
      <c r="I100" s="11"/>
      <c r="J100" s="11"/>
      <c r="K100" s="11"/>
      <c r="L100" s="11"/>
      <c r="M100" s="11"/>
      <c r="N100" s="11"/>
      <c r="O100" s="11"/>
      <c r="P100" s="11"/>
      <c r="Q100" s="11"/>
      <c r="R100" s="22"/>
      <c r="S100" s="22"/>
      <c r="T100" s="22"/>
      <c r="U100" s="22"/>
      <c r="V100" s="22"/>
      <c r="W100" s="22"/>
      <c r="X100" s="22"/>
      <c r="Y100" s="22"/>
    </row>
    <row r="101" spans="1:25" s="77" customFormat="1" ht="14.15" customHeight="1">
      <c r="A101" s="22"/>
      <c r="B101" s="824" t="s">
        <v>432</v>
      </c>
      <c r="C101" s="824"/>
      <c r="D101" s="824"/>
      <c r="E101" s="824"/>
      <c r="F101" s="824"/>
      <c r="G101" s="824"/>
      <c r="H101" s="824"/>
      <c r="I101" s="824"/>
      <c r="J101" s="824"/>
      <c r="K101" s="824"/>
      <c r="L101" s="824"/>
      <c r="M101" s="824"/>
      <c r="N101" s="824"/>
      <c r="O101" s="824"/>
      <c r="P101" s="824"/>
      <c r="Q101" s="824"/>
      <c r="R101" s="22"/>
      <c r="S101" s="22"/>
      <c r="T101" s="22"/>
      <c r="U101" s="22"/>
      <c r="V101" s="22"/>
      <c r="W101" s="22"/>
      <c r="X101" s="22"/>
      <c r="Y101" s="22"/>
    </row>
    <row r="102" spans="1:25" s="77" customFormat="1" ht="14.15" customHeight="1">
      <c r="A102" s="22"/>
      <c r="B102" s="824"/>
      <c r="C102" s="824"/>
      <c r="D102" s="824"/>
      <c r="E102" s="824"/>
      <c r="F102" s="824"/>
      <c r="G102" s="824"/>
      <c r="H102" s="824"/>
      <c r="I102" s="824"/>
      <c r="J102" s="824"/>
      <c r="K102" s="824"/>
      <c r="L102" s="824"/>
      <c r="M102" s="824"/>
      <c r="N102" s="824"/>
      <c r="O102" s="824"/>
      <c r="P102" s="824"/>
      <c r="Q102" s="824"/>
      <c r="R102" s="22"/>
      <c r="S102" s="22"/>
      <c r="T102" s="22"/>
      <c r="U102" s="22"/>
      <c r="V102" s="22"/>
      <c r="W102" s="22"/>
      <c r="X102" s="22"/>
      <c r="Y102" s="22"/>
    </row>
    <row r="103" spans="1:25" s="77" customFormat="1" ht="14.15" customHeight="1">
      <c r="A103" s="22"/>
      <c r="B103" s="824"/>
      <c r="C103" s="824"/>
      <c r="D103" s="824"/>
      <c r="E103" s="824"/>
      <c r="F103" s="824"/>
      <c r="G103" s="824"/>
      <c r="H103" s="824"/>
      <c r="I103" s="824"/>
      <c r="J103" s="824"/>
      <c r="K103" s="824"/>
      <c r="L103" s="824"/>
      <c r="M103" s="824"/>
      <c r="N103" s="824"/>
      <c r="O103" s="824"/>
      <c r="P103" s="824"/>
      <c r="Q103" s="824"/>
      <c r="R103" s="22"/>
      <c r="S103" s="22"/>
      <c r="T103" s="22"/>
      <c r="U103" s="22"/>
      <c r="V103" s="22"/>
      <c r="W103" s="22"/>
      <c r="X103" s="22"/>
      <c r="Y103" s="22"/>
    </row>
    <row r="104" spans="1:25" s="77" customFormat="1" ht="14.15" customHeight="1">
      <c r="A104" s="22"/>
      <c r="B104" s="824"/>
      <c r="C104" s="824"/>
      <c r="D104" s="824"/>
      <c r="E104" s="824"/>
      <c r="F104" s="824"/>
      <c r="G104" s="824"/>
      <c r="H104" s="824"/>
      <c r="I104" s="824"/>
      <c r="J104" s="824"/>
      <c r="K104" s="824"/>
      <c r="L104" s="824"/>
      <c r="M104" s="824"/>
      <c r="N104" s="824"/>
      <c r="O104" s="824"/>
      <c r="P104" s="824"/>
      <c r="Q104" s="824"/>
      <c r="R104" s="22"/>
      <c r="S104" s="22"/>
      <c r="T104" s="22"/>
      <c r="U104" s="22"/>
      <c r="V104" s="22"/>
      <c r="W104" s="22"/>
      <c r="X104" s="22"/>
      <c r="Y104" s="22"/>
    </row>
    <row r="105" spans="1:25" s="77" customFormat="1" ht="14.15" customHeight="1">
      <c r="A105" s="22"/>
      <c r="B105" s="824"/>
      <c r="C105" s="824"/>
      <c r="D105" s="824"/>
      <c r="E105" s="824"/>
      <c r="F105" s="824"/>
      <c r="G105" s="824"/>
      <c r="H105" s="824"/>
      <c r="I105" s="824"/>
      <c r="J105" s="824"/>
      <c r="K105" s="824"/>
      <c r="L105" s="824"/>
      <c r="M105" s="824"/>
      <c r="N105" s="824"/>
      <c r="O105" s="824"/>
      <c r="P105" s="824"/>
      <c r="Q105" s="824"/>
      <c r="R105" s="22"/>
      <c r="S105" s="22"/>
      <c r="T105" s="22"/>
      <c r="U105" s="22"/>
      <c r="V105" s="22"/>
      <c r="W105" s="22"/>
      <c r="X105" s="22"/>
      <c r="Y105" s="22"/>
    </row>
    <row r="106" spans="1:25" s="77" customFormat="1" ht="14.15" customHeight="1">
      <c r="A106" s="22"/>
      <c r="B106" s="824"/>
      <c r="C106" s="824"/>
      <c r="D106" s="824"/>
      <c r="E106" s="824"/>
      <c r="F106" s="824"/>
      <c r="G106" s="824"/>
      <c r="H106" s="824"/>
      <c r="I106" s="824"/>
      <c r="J106" s="824"/>
      <c r="K106" s="824"/>
      <c r="L106" s="824"/>
      <c r="M106" s="824"/>
      <c r="N106" s="824"/>
      <c r="O106" s="824"/>
      <c r="P106" s="824"/>
      <c r="Q106" s="824"/>
      <c r="R106" s="22"/>
      <c r="S106" s="22"/>
      <c r="T106" s="22"/>
      <c r="U106" s="22"/>
      <c r="V106" s="22"/>
      <c r="W106" s="22"/>
      <c r="X106" s="22"/>
      <c r="Y106" s="22"/>
    </row>
    <row r="107" spans="1:25" s="77" customFormat="1" ht="14.15" customHeight="1">
      <c r="A107" s="22"/>
      <c r="B107" s="824"/>
      <c r="C107" s="824"/>
      <c r="D107" s="824"/>
      <c r="E107" s="824"/>
      <c r="F107" s="824"/>
      <c r="G107" s="824"/>
      <c r="H107" s="824"/>
      <c r="I107" s="824"/>
      <c r="J107" s="824"/>
      <c r="K107" s="824"/>
      <c r="L107" s="824"/>
      <c r="M107" s="824"/>
      <c r="N107" s="824"/>
      <c r="O107" s="824"/>
      <c r="P107" s="824"/>
      <c r="Q107" s="824"/>
      <c r="R107" s="22"/>
      <c r="S107" s="22"/>
      <c r="T107" s="22"/>
      <c r="U107" s="22"/>
      <c r="V107" s="22"/>
      <c r="W107" s="22"/>
      <c r="X107" s="22"/>
      <c r="Y107" s="22"/>
    </row>
    <row r="108" spans="1:25" s="77" customFormat="1" ht="14.15" customHeight="1">
      <c r="A108" s="22"/>
      <c r="B108" s="824"/>
      <c r="C108" s="824"/>
      <c r="D108" s="824"/>
      <c r="E108" s="824"/>
      <c r="F108" s="824"/>
      <c r="G108" s="824"/>
      <c r="H108" s="824"/>
      <c r="I108" s="824"/>
      <c r="J108" s="824"/>
      <c r="K108" s="824"/>
      <c r="L108" s="824"/>
      <c r="M108" s="824"/>
      <c r="N108" s="824"/>
      <c r="O108" s="824"/>
      <c r="P108" s="824"/>
      <c r="Q108" s="824"/>
      <c r="R108" s="22"/>
      <c r="S108" s="22"/>
      <c r="T108" s="22"/>
      <c r="U108" s="22"/>
      <c r="V108" s="22"/>
      <c r="W108" s="22"/>
      <c r="X108" s="22"/>
      <c r="Y108" s="22"/>
    </row>
    <row r="109" spans="1:25" s="77" customFormat="1" ht="14.15" customHeight="1">
      <c r="A109" s="22"/>
      <c r="B109" s="824"/>
      <c r="C109" s="824"/>
      <c r="D109" s="824"/>
      <c r="E109" s="824"/>
      <c r="F109" s="824"/>
      <c r="G109" s="824"/>
      <c r="H109" s="824"/>
      <c r="I109" s="824"/>
      <c r="J109" s="824"/>
      <c r="K109" s="824"/>
      <c r="L109" s="824"/>
      <c r="M109" s="824"/>
      <c r="N109" s="824"/>
      <c r="O109" s="824"/>
      <c r="P109" s="824"/>
      <c r="Q109" s="824"/>
      <c r="R109" s="22"/>
      <c r="S109" s="22"/>
      <c r="T109" s="22"/>
      <c r="U109" s="22"/>
      <c r="V109" s="22"/>
      <c r="W109" s="22"/>
      <c r="X109" s="22"/>
      <c r="Y109" s="22"/>
    </row>
    <row r="110" spans="1:25" s="77" customFormat="1" ht="14.15" customHeight="1">
      <c r="A110" s="22"/>
      <c r="B110" s="824"/>
      <c r="C110" s="824"/>
      <c r="D110" s="824"/>
      <c r="E110" s="824"/>
      <c r="F110" s="824"/>
      <c r="G110" s="824"/>
      <c r="H110" s="824"/>
      <c r="I110" s="824"/>
      <c r="J110" s="824"/>
      <c r="K110" s="824"/>
      <c r="L110" s="824"/>
      <c r="M110" s="824"/>
      <c r="N110" s="824"/>
      <c r="O110" s="824"/>
      <c r="P110" s="824"/>
      <c r="Q110" s="824"/>
      <c r="R110" s="22"/>
      <c r="S110" s="22"/>
      <c r="T110" s="22"/>
      <c r="U110" s="22"/>
      <c r="V110" s="22"/>
      <c r="W110" s="22"/>
      <c r="X110" s="22"/>
      <c r="Y110" s="22"/>
    </row>
    <row r="111" spans="1:25" s="77" customFormat="1" ht="14.15" customHeight="1">
      <c r="A111" s="22"/>
      <c r="B111" s="824"/>
      <c r="C111" s="824"/>
      <c r="D111" s="824"/>
      <c r="E111" s="824"/>
      <c r="F111" s="824"/>
      <c r="G111" s="824"/>
      <c r="H111" s="824"/>
      <c r="I111" s="824"/>
      <c r="J111" s="824"/>
      <c r="K111" s="824"/>
      <c r="L111" s="824"/>
      <c r="M111" s="824"/>
      <c r="N111" s="824"/>
      <c r="O111" s="824"/>
      <c r="P111" s="824"/>
      <c r="Q111" s="824"/>
      <c r="R111" s="22"/>
      <c r="S111" s="22"/>
      <c r="T111" s="22"/>
      <c r="U111" s="22"/>
      <c r="V111" s="22"/>
      <c r="W111" s="22"/>
      <c r="X111" s="22"/>
      <c r="Y111" s="22"/>
    </row>
    <row r="112" spans="1:25" s="77" customFormat="1" ht="14.15" customHeight="1">
      <c r="A112" s="22"/>
      <c r="B112" s="824"/>
      <c r="C112" s="824"/>
      <c r="D112" s="824"/>
      <c r="E112" s="824"/>
      <c r="F112" s="824"/>
      <c r="G112" s="824"/>
      <c r="H112" s="824"/>
      <c r="I112" s="824"/>
      <c r="J112" s="824"/>
      <c r="K112" s="824"/>
      <c r="L112" s="824"/>
      <c r="M112" s="824"/>
      <c r="N112" s="824"/>
      <c r="O112" s="824"/>
      <c r="P112" s="824"/>
      <c r="Q112" s="824"/>
      <c r="R112" s="22"/>
      <c r="S112" s="22"/>
      <c r="T112" s="22"/>
      <c r="U112" s="22"/>
      <c r="V112" s="22"/>
      <c r="W112" s="22"/>
      <c r="X112" s="22"/>
      <c r="Y112" s="22"/>
    </row>
    <row r="113" spans="1:45" s="77" customFormat="1" ht="14.15" customHeight="1">
      <c r="A113" s="22"/>
      <c r="B113" s="824"/>
      <c r="C113" s="824"/>
      <c r="D113" s="824"/>
      <c r="E113" s="824"/>
      <c r="F113" s="824"/>
      <c r="G113" s="824"/>
      <c r="H113" s="824"/>
      <c r="I113" s="824"/>
      <c r="J113" s="824"/>
      <c r="K113" s="824"/>
      <c r="L113" s="824"/>
      <c r="M113" s="824"/>
      <c r="N113" s="824"/>
      <c r="O113" s="824"/>
      <c r="P113" s="824"/>
      <c r="Q113" s="824"/>
      <c r="R113" s="22"/>
      <c r="S113" s="22"/>
      <c r="T113" s="22"/>
      <c r="U113" s="22"/>
      <c r="V113" s="22"/>
      <c r="W113" s="22"/>
      <c r="X113" s="22"/>
      <c r="Y113" s="22"/>
    </row>
    <row r="114" spans="1:45" s="77" customFormat="1" ht="14.15" customHeight="1">
      <c r="A114" s="22"/>
      <c r="B114" s="824"/>
      <c r="C114" s="824"/>
      <c r="D114" s="824"/>
      <c r="E114" s="824"/>
      <c r="F114" s="824"/>
      <c r="G114" s="824"/>
      <c r="H114" s="824"/>
      <c r="I114" s="824"/>
      <c r="J114" s="824"/>
      <c r="K114" s="824"/>
      <c r="L114" s="824"/>
      <c r="M114" s="824"/>
      <c r="N114" s="824"/>
      <c r="O114" s="824"/>
      <c r="P114" s="824"/>
      <c r="Q114" s="824"/>
      <c r="R114" s="22"/>
      <c r="S114" s="22"/>
      <c r="T114" s="22"/>
      <c r="U114" s="22"/>
      <c r="V114" s="22"/>
      <c r="W114" s="22"/>
      <c r="X114" s="22"/>
      <c r="Y114" s="22"/>
    </row>
    <row r="115" spans="1:45" s="80" customFormat="1">
      <c r="A115" s="146"/>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5" s="1" customFormat="1">
      <c r="A116" s="394"/>
      <c r="B116" s="878" t="s">
        <v>280</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0"/>
      <c r="AB116" s="80"/>
      <c r="AC116" s="77"/>
      <c r="AD116" s="77"/>
      <c r="AE116" s="77"/>
      <c r="AF116" s="77"/>
      <c r="AG116" s="77"/>
      <c r="AH116" s="77"/>
      <c r="AI116" s="77"/>
      <c r="AJ116" s="77"/>
      <c r="AK116" s="77"/>
      <c r="AL116" s="77"/>
      <c r="AM116" s="77"/>
      <c r="AN116" s="77"/>
      <c r="AO116" s="77"/>
      <c r="AP116" s="77"/>
      <c r="AQ116" s="70"/>
      <c r="AR116" s="70"/>
      <c r="AS116" s="70"/>
    </row>
    <row r="117" spans="1:45" s="1" customFormat="1">
      <c r="A117" s="394"/>
      <c r="B117" s="294"/>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80"/>
      <c r="AB117" s="80"/>
      <c r="AC117" s="77"/>
      <c r="AD117" s="77"/>
      <c r="AE117" s="77"/>
      <c r="AF117" s="77"/>
      <c r="AG117" s="77"/>
      <c r="AH117" s="77"/>
      <c r="AI117" s="77"/>
      <c r="AJ117" s="77"/>
      <c r="AK117" s="77"/>
      <c r="AL117" s="77"/>
      <c r="AM117" s="77"/>
      <c r="AN117" s="77"/>
      <c r="AO117" s="77"/>
      <c r="AP117" s="77"/>
      <c r="AQ117" s="70"/>
      <c r="AR117" s="70"/>
      <c r="AS117" s="70"/>
    </row>
    <row r="118" spans="1:45" s="1" customFormat="1">
      <c r="A118" s="394"/>
      <c r="B118" s="212" t="s">
        <v>433</v>
      </c>
      <c r="C118" s="253"/>
      <c r="D118" s="253"/>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c r="AA118" s="80"/>
      <c r="AB118" s="80"/>
      <c r="AC118" s="77"/>
      <c r="AD118" s="77"/>
      <c r="AE118" s="77"/>
      <c r="AF118" s="77"/>
      <c r="AG118" s="77"/>
      <c r="AH118" s="77"/>
      <c r="AI118" s="77"/>
      <c r="AJ118" s="77"/>
      <c r="AK118" s="77"/>
      <c r="AL118" s="77"/>
      <c r="AM118" s="77"/>
      <c r="AN118" s="77"/>
      <c r="AO118" s="77"/>
      <c r="AP118" s="77"/>
      <c r="AQ118" s="70"/>
      <c r="AR118" s="70"/>
      <c r="AS118" s="70"/>
    </row>
    <row r="119" spans="1:45" s="1" customFormat="1" ht="14.25" customHeight="1">
      <c r="A119" s="22"/>
      <c r="B119" s="11"/>
      <c r="C119" s="11"/>
      <c r="D119" s="11"/>
      <c r="E119" s="11"/>
      <c r="F119" s="11"/>
      <c r="G119" s="11"/>
      <c r="H119" s="11"/>
      <c r="I119" s="11"/>
      <c r="J119" s="11"/>
      <c r="K119" s="81">
        <f>Calc!$J$6</f>
        <v>2021</v>
      </c>
      <c r="L119" s="81">
        <f>Calc!$J$7</f>
        <v>2022</v>
      </c>
      <c r="M119" s="81">
        <f>Calc!$J$8</f>
        <v>2023</v>
      </c>
      <c r="N119" s="81">
        <f>Calc!$J$9</f>
        <v>2024</v>
      </c>
      <c r="O119" s="81">
        <f>Calc!$J$10</f>
        <v>2025</v>
      </c>
      <c r="P119" s="81" t="str">
        <f>Calc!$J$11</f>
        <v/>
      </c>
      <c r="Q119" s="81" t="str">
        <f>Calc!$J$12</f>
        <v/>
      </c>
      <c r="R119" s="81" t="str">
        <f>Calc!$J$13</f>
        <v/>
      </c>
      <c r="S119" s="81" t="str">
        <f>Calc!$J$14</f>
        <v/>
      </c>
      <c r="T119" s="81" t="str">
        <f>Calc!$J$15</f>
        <v/>
      </c>
      <c r="U119" s="81" t="str">
        <f>Calc!$J$16</f>
        <v/>
      </c>
      <c r="V119" s="81" t="str">
        <f>Calc!$J$17</f>
        <v/>
      </c>
      <c r="W119" s="11"/>
      <c r="X119" s="835" t="s">
        <v>282</v>
      </c>
      <c r="Y119" s="836"/>
      <c r="Z119" s="837"/>
      <c r="AA119" s="70"/>
      <c r="AB119" s="80"/>
      <c r="AC119" s="77"/>
      <c r="AD119" s="77"/>
      <c r="AE119" s="77"/>
      <c r="AF119" s="77"/>
      <c r="AG119" s="77"/>
      <c r="AH119" s="77"/>
      <c r="AI119" s="77"/>
      <c r="AJ119" s="77"/>
      <c r="AK119" s="77"/>
      <c r="AL119" s="77"/>
      <c r="AM119" s="77"/>
      <c r="AN119" s="77"/>
      <c r="AO119" s="77"/>
      <c r="AP119" s="77"/>
      <c r="AQ119" s="70"/>
      <c r="AR119" s="70"/>
      <c r="AS119" s="70"/>
    </row>
    <row r="120" spans="1:45" s="80" customFormat="1" ht="25">
      <c r="A120" s="396"/>
      <c r="B120" s="821" t="s">
        <v>283</v>
      </c>
      <c r="C120" s="821"/>
      <c r="D120" s="821"/>
      <c r="E120" s="82" t="s">
        <v>284</v>
      </c>
      <c r="F120" s="821" t="s">
        <v>285</v>
      </c>
      <c r="G120" s="821"/>
      <c r="H120" s="821"/>
      <c r="I120" s="83" t="s">
        <v>73</v>
      </c>
      <c r="J120" s="11"/>
      <c r="K120" s="71" t="s">
        <v>232</v>
      </c>
      <c r="L120" s="71" t="s">
        <v>233</v>
      </c>
      <c r="M120" s="71" t="s">
        <v>234</v>
      </c>
      <c r="N120" s="71" t="s">
        <v>235</v>
      </c>
      <c r="O120" s="71" t="s">
        <v>236</v>
      </c>
      <c r="P120" s="71" t="s">
        <v>237</v>
      </c>
      <c r="Q120" s="71" t="s">
        <v>238</v>
      </c>
      <c r="R120" s="71" t="s">
        <v>239</v>
      </c>
      <c r="S120" s="71" t="s">
        <v>240</v>
      </c>
      <c r="T120" s="71" t="s">
        <v>241</v>
      </c>
      <c r="U120" s="71" t="s">
        <v>242</v>
      </c>
      <c r="V120" s="71" t="s">
        <v>243</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5" s="77" customFormat="1" ht="15.5">
      <c r="A121" s="396"/>
      <c r="B121" s="816" t="s">
        <v>286</v>
      </c>
      <c r="C121" s="816"/>
      <c r="D121" s="816"/>
      <c r="E121" s="84" t="s">
        <v>287</v>
      </c>
      <c r="F121" s="815"/>
      <c r="G121" s="815"/>
      <c r="H121" s="815"/>
      <c r="I121" s="85"/>
      <c r="J121" s="79"/>
      <c r="K121" s="410"/>
      <c r="L121" s="410"/>
      <c r="M121" s="410"/>
      <c r="N121" s="410"/>
      <c r="O121" s="410"/>
      <c r="P121" s="410"/>
      <c r="Q121" s="410"/>
      <c r="R121" s="410"/>
      <c r="S121" s="410"/>
      <c r="T121" s="410"/>
      <c r="U121" s="410"/>
      <c r="V121" s="410"/>
      <c r="W121" s="411"/>
      <c r="X121" s="410"/>
      <c r="Y121" s="410"/>
      <c r="Z121" s="410"/>
    </row>
    <row r="122" spans="1:45" s="77" customFormat="1" ht="15.5">
      <c r="A122" s="396"/>
      <c r="B122" s="814" t="s">
        <v>288</v>
      </c>
      <c r="C122" s="814"/>
      <c r="D122" s="814"/>
      <c r="E122" s="84" t="s">
        <v>289</v>
      </c>
      <c r="F122" s="815" t="s">
        <v>434</v>
      </c>
      <c r="G122" s="815"/>
      <c r="H122" s="815"/>
      <c r="I122" s="85" t="s">
        <v>291</v>
      </c>
      <c r="J122" s="79"/>
      <c r="K122" s="420">
        <v>0</v>
      </c>
      <c r="L122" s="420">
        <v>5</v>
      </c>
      <c r="M122" s="420">
        <v>10</v>
      </c>
      <c r="N122" s="420">
        <v>15</v>
      </c>
      <c r="O122" s="420">
        <v>20</v>
      </c>
      <c r="P122" s="420">
        <v>30</v>
      </c>
      <c r="Q122" s="420">
        <v>40</v>
      </c>
      <c r="R122" s="420">
        <v>50</v>
      </c>
      <c r="S122" s="420">
        <v>60</v>
      </c>
      <c r="T122" s="420">
        <v>80</v>
      </c>
      <c r="U122" s="420">
        <v>100</v>
      </c>
      <c r="V122" s="420">
        <v>100</v>
      </c>
      <c r="W122" s="411"/>
      <c r="X122" s="420">
        <f>T122</f>
        <v>80</v>
      </c>
      <c r="Y122" s="420">
        <v>0</v>
      </c>
      <c r="Z122" s="420">
        <v>0</v>
      </c>
    </row>
    <row r="123" spans="1:45" s="77" customFormat="1" ht="15.5">
      <c r="A123" s="396"/>
      <c r="B123" s="814" t="s">
        <v>292</v>
      </c>
      <c r="C123" s="814"/>
      <c r="D123" s="814"/>
      <c r="E123" s="84" t="s">
        <v>293</v>
      </c>
      <c r="F123" s="815" t="s">
        <v>434</v>
      </c>
      <c r="G123" s="815"/>
      <c r="H123" s="815"/>
      <c r="I123" s="85" t="s">
        <v>294</v>
      </c>
      <c r="J123" s="79"/>
      <c r="K123" s="420">
        <v>64500</v>
      </c>
      <c r="L123" s="420">
        <v>64500</v>
      </c>
      <c r="M123" s="420">
        <v>64500</v>
      </c>
      <c r="N123" s="420">
        <v>64500</v>
      </c>
      <c r="O123" s="420">
        <v>64500</v>
      </c>
      <c r="P123" s="420">
        <v>64500</v>
      </c>
      <c r="Q123" s="420">
        <v>64500</v>
      </c>
      <c r="R123" s="420">
        <v>64500</v>
      </c>
      <c r="S123" s="420">
        <v>64500</v>
      </c>
      <c r="T123" s="420">
        <v>64500</v>
      </c>
      <c r="U123" s="420">
        <v>64500</v>
      </c>
      <c r="V123" s="420">
        <v>64500</v>
      </c>
      <c r="W123" s="411"/>
      <c r="X123" s="420">
        <f t="shared" ref="X123:X131" si="4">T123</f>
        <v>64500</v>
      </c>
      <c r="Y123" s="420">
        <v>0</v>
      </c>
      <c r="Z123" s="420">
        <v>0</v>
      </c>
    </row>
    <row r="124" spans="1:45" s="77" customFormat="1" ht="15.5">
      <c r="A124" s="396"/>
      <c r="B124" s="814" t="s">
        <v>295</v>
      </c>
      <c r="C124" s="814"/>
      <c r="D124" s="814"/>
      <c r="E124" s="84" t="s">
        <v>296</v>
      </c>
      <c r="F124" s="814" t="s">
        <v>297</v>
      </c>
      <c r="G124" s="814"/>
      <c r="H124" s="814"/>
      <c r="I124" s="85" t="s">
        <v>188</v>
      </c>
      <c r="J124" s="79"/>
      <c r="K124" s="410">
        <v>2.5499999999999998</v>
      </c>
      <c r="L124" s="410">
        <v>2.5499999999999998</v>
      </c>
      <c r="M124" s="410">
        <v>2.5499999999999998</v>
      </c>
      <c r="N124" s="410">
        <v>2.5499999999999998</v>
      </c>
      <c r="O124" s="410">
        <v>2.5499999999999998</v>
      </c>
      <c r="P124" s="410">
        <v>2.5499999999999998</v>
      </c>
      <c r="Q124" s="410">
        <v>2.5499999999999998</v>
      </c>
      <c r="R124" s="410">
        <v>2.5499999999999998</v>
      </c>
      <c r="S124" s="410">
        <v>2.5499999999999998</v>
      </c>
      <c r="T124" s="410">
        <v>2.5499999999999998</v>
      </c>
      <c r="U124" s="410">
        <v>2.5499999999999998</v>
      </c>
      <c r="V124" s="410">
        <v>2.5499999999999998</v>
      </c>
      <c r="W124" s="411"/>
      <c r="X124" s="420">
        <f t="shared" si="4"/>
        <v>2.5499999999999998</v>
      </c>
      <c r="Y124" s="420">
        <v>0</v>
      </c>
      <c r="Z124" s="420">
        <v>0</v>
      </c>
    </row>
    <row r="125" spans="1:45" s="77" customFormat="1" ht="15.5">
      <c r="A125" s="396"/>
      <c r="B125" s="814" t="s">
        <v>298</v>
      </c>
      <c r="C125" s="814"/>
      <c r="D125" s="814"/>
      <c r="E125" s="84" t="s">
        <v>299</v>
      </c>
      <c r="F125" s="815" t="s">
        <v>300</v>
      </c>
      <c r="G125" s="815"/>
      <c r="H125" s="815"/>
      <c r="I125" s="85" t="s">
        <v>301</v>
      </c>
      <c r="J125" s="79"/>
      <c r="K125" s="420">
        <v>40</v>
      </c>
      <c r="L125" s="420">
        <v>40</v>
      </c>
      <c r="M125" s="420">
        <v>40</v>
      </c>
      <c r="N125" s="420">
        <v>40</v>
      </c>
      <c r="O125" s="420">
        <v>40</v>
      </c>
      <c r="P125" s="420">
        <v>40</v>
      </c>
      <c r="Q125" s="420">
        <v>40</v>
      </c>
      <c r="R125" s="420">
        <v>40</v>
      </c>
      <c r="S125" s="420">
        <v>40</v>
      </c>
      <c r="T125" s="420">
        <v>40</v>
      </c>
      <c r="U125" s="420">
        <v>40</v>
      </c>
      <c r="V125" s="420">
        <v>40</v>
      </c>
      <c r="W125" s="411"/>
      <c r="X125" s="420">
        <f t="shared" si="4"/>
        <v>40</v>
      </c>
      <c r="Y125" s="420">
        <v>0</v>
      </c>
      <c r="Z125" s="420">
        <v>0</v>
      </c>
    </row>
    <row r="126" spans="1:45" s="77" customFormat="1" ht="15.5">
      <c r="A126" s="396"/>
      <c r="B126" s="814" t="s">
        <v>302</v>
      </c>
      <c r="C126" s="814"/>
      <c r="D126" s="814"/>
      <c r="E126" s="84" t="s">
        <v>299</v>
      </c>
      <c r="F126" s="814" t="s">
        <v>303</v>
      </c>
      <c r="G126" s="814"/>
      <c r="H126" s="814"/>
      <c r="I126" s="85" t="s">
        <v>194</v>
      </c>
      <c r="J126" s="79"/>
      <c r="K126" s="555">
        <f>'SI1 | Mitigation '!$E$126</f>
        <v>0.22537112010796223</v>
      </c>
      <c r="L126" s="555">
        <f>'SI1 | Mitigation '!$E$126</f>
        <v>0.22537112010796223</v>
      </c>
      <c r="M126" s="555">
        <f>'SI1 | Mitigation '!$E$126</f>
        <v>0.22537112010796223</v>
      </c>
      <c r="N126" s="555">
        <f>'SI1 | Mitigation '!$E$126</f>
        <v>0.22537112010796223</v>
      </c>
      <c r="O126" s="555">
        <f>'SI1 | Mitigation '!$E$126</f>
        <v>0.22537112010796223</v>
      </c>
      <c r="P126" s="555">
        <f>'SI1 | Mitigation '!$E$126</f>
        <v>0.22537112010796223</v>
      </c>
      <c r="Q126" s="555">
        <f>'SI1 | Mitigation '!$E$126</f>
        <v>0.22537112010796223</v>
      </c>
      <c r="R126" s="555">
        <f>'SI1 | Mitigation '!$E$126</f>
        <v>0.22537112010796223</v>
      </c>
      <c r="S126" s="555">
        <f>'SI1 | Mitigation '!$E$126</f>
        <v>0.22537112010796223</v>
      </c>
      <c r="T126" s="555">
        <f>'SI1 | Mitigation '!$E$126</f>
        <v>0.22537112010796223</v>
      </c>
      <c r="U126" s="555">
        <f>'SI1 | Mitigation '!$E$126</f>
        <v>0.22537112010796223</v>
      </c>
      <c r="V126" s="555">
        <f>'SI1 | Mitigation '!$E$126</f>
        <v>0.22537112010796223</v>
      </c>
      <c r="W126" s="411"/>
      <c r="X126" s="555">
        <f>T126</f>
        <v>0.22537112010796223</v>
      </c>
      <c r="Y126" s="420">
        <v>0</v>
      </c>
      <c r="Z126" s="420">
        <v>0</v>
      </c>
    </row>
    <row r="127" spans="1:45" s="77" customFormat="1" ht="15.5">
      <c r="A127" s="396"/>
      <c r="B127" s="816" t="s">
        <v>304</v>
      </c>
      <c r="C127" s="816"/>
      <c r="D127" s="816"/>
      <c r="E127" s="84" t="s">
        <v>305</v>
      </c>
      <c r="F127" s="815" t="s">
        <v>306</v>
      </c>
      <c r="G127" s="815"/>
      <c r="H127" s="815"/>
      <c r="I127" s="55" t="s">
        <v>199</v>
      </c>
      <c r="J127" s="79"/>
      <c r="K127" s="420">
        <f>K125/100*K124*1000</f>
        <v>1020</v>
      </c>
      <c r="L127" s="420">
        <f t="shared" ref="L127:V127" si="5">L125/100*L124*1000</f>
        <v>1020</v>
      </c>
      <c r="M127" s="420">
        <f t="shared" si="5"/>
        <v>1020</v>
      </c>
      <c r="N127" s="420">
        <f t="shared" si="5"/>
        <v>1020</v>
      </c>
      <c r="O127" s="420">
        <f t="shared" si="5"/>
        <v>1020</v>
      </c>
      <c r="P127" s="420">
        <f t="shared" si="5"/>
        <v>1020</v>
      </c>
      <c r="Q127" s="420">
        <f t="shared" si="5"/>
        <v>1020</v>
      </c>
      <c r="R127" s="420">
        <f t="shared" si="5"/>
        <v>1020</v>
      </c>
      <c r="S127" s="420">
        <f t="shared" si="5"/>
        <v>1020</v>
      </c>
      <c r="T127" s="420">
        <f t="shared" si="5"/>
        <v>1020</v>
      </c>
      <c r="U127" s="420">
        <f t="shared" si="5"/>
        <v>1020</v>
      </c>
      <c r="V127" s="420">
        <f t="shared" si="5"/>
        <v>1020</v>
      </c>
      <c r="W127" s="411"/>
      <c r="X127" s="420">
        <f t="shared" si="4"/>
        <v>1020</v>
      </c>
      <c r="Y127" s="420">
        <v>0</v>
      </c>
      <c r="Z127" s="420">
        <v>0</v>
      </c>
    </row>
    <row r="128" spans="1:45" s="77" customFormat="1" ht="15.5">
      <c r="A128" s="396"/>
      <c r="B128" s="816" t="s">
        <v>307</v>
      </c>
      <c r="C128" s="816"/>
      <c r="D128" s="816"/>
      <c r="E128" s="84" t="s">
        <v>308</v>
      </c>
      <c r="F128" s="815" t="s">
        <v>309</v>
      </c>
      <c r="G128" s="815"/>
      <c r="H128" s="815"/>
      <c r="I128" s="55" t="s">
        <v>199</v>
      </c>
      <c r="J128" s="79"/>
      <c r="K128" s="420">
        <f>K127*K126</f>
        <v>229.87854251012146</v>
      </c>
      <c r="L128" s="420">
        <f t="shared" ref="L128:V128" si="6">L127*L126</f>
        <v>229.87854251012146</v>
      </c>
      <c r="M128" s="420">
        <f t="shared" si="6"/>
        <v>229.87854251012146</v>
      </c>
      <c r="N128" s="420">
        <f t="shared" si="6"/>
        <v>229.87854251012146</v>
      </c>
      <c r="O128" s="420">
        <f t="shared" si="6"/>
        <v>229.87854251012146</v>
      </c>
      <c r="P128" s="420">
        <f t="shared" si="6"/>
        <v>229.87854251012146</v>
      </c>
      <c r="Q128" s="420">
        <f t="shared" si="6"/>
        <v>229.87854251012146</v>
      </c>
      <c r="R128" s="420">
        <f t="shared" si="6"/>
        <v>229.87854251012146</v>
      </c>
      <c r="S128" s="420">
        <f t="shared" si="6"/>
        <v>229.87854251012146</v>
      </c>
      <c r="T128" s="420">
        <f t="shared" si="6"/>
        <v>229.87854251012146</v>
      </c>
      <c r="U128" s="420">
        <f t="shared" si="6"/>
        <v>229.87854251012146</v>
      </c>
      <c r="V128" s="420">
        <f t="shared" si="6"/>
        <v>229.87854251012146</v>
      </c>
      <c r="W128" s="411"/>
      <c r="X128" s="420">
        <f t="shared" si="4"/>
        <v>229.87854251012146</v>
      </c>
      <c r="Y128" s="420">
        <v>0</v>
      </c>
      <c r="Z128" s="420">
        <v>0</v>
      </c>
    </row>
    <row r="129" spans="1:45" s="77" customFormat="1" ht="15.5">
      <c r="A129" s="396"/>
      <c r="B129" s="814"/>
      <c r="C129" s="814"/>
      <c r="D129" s="814"/>
      <c r="E129" s="84" t="s">
        <v>330</v>
      </c>
      <c r="F129" s="815"/>
      <c r="G129" s="815"/>
      <c r="H129" s="815"/>
      <c r="I129" s="85"/>
      <c r="J129" s="79"/>
      <c r="K129" s="420">
        <v>0</v>
      </c>
      <c r="L129" s="420">
        <v>0</v>
      </c>
      <c r="M129" s="420">
        <v>0</v>
      </c>
      <c r="N129" s="420">
        <v>0</v>
      </c>
      <c r="O129" s="420">
        <v>0</v>
      </c>
      <c r="P129" s="420">
        <v>0</v>
      </c>
      <c r="Q129" s="420">
        <v>0</v>
      </c>
      <c r="R129" s="420">
        <v>0</v>
      </c>
      <c r="S129" s="420">
        <v>0</v>
      </c>
      <c r="T129" s="420">
        <v>0</v>
      </c>
      <c r="U129" s="420">
        <v>0</v>
      </c>
      <c r="V129" s="420">
        <v>0</v>
      </c>
      <c r="W129" s="411"/>
      <c r="X129" s="420">
        <f t="shared" si="4"/>
        <v>0</v>
      </c>
      <c r="Y129" s="420">
        <v>0</v>
      </c>
      <c r="Z129" s="420">
        <v>0</v>
      </c>
    </row>
    <row r="130" spans="1:45" s="77" customFormat="1" ht="15.5">
      <c r="A130" s="396"/>
      <c r="B130" s="814"/>
      <c r="C130" s="814"/>
      <c r="D130" s="814"/>
      <c r="E130" s="86" t="s">
        <v>311</v>
      </c>
      <c r="F130" s="815"/>
      <c r="G130" s="815"/>
      <c r="H130" s="815"/>
      <c r="I130" s="85"/>
      <c r="J130" s="79"/>
      <c r="K130" s="420">
        <v>0</v>
      </c>
      <c r="L130" s="420">
        <v>0</v>
      </c>
      <c r="M130" s="420">
        <v>0</v>
      </c>
      <c r="N130" s="420">
        <v>0</v>
      </c>
      <c r="O130" s="420">
        <v>0</v>
      </c>
      <c r="P130" s="420">
        <v>0</v>
      </c>
      <c r="Q130" s="420">
        <v>0</v>
      </c>
      <c r="R130" s="420">
        <v>0</v>
      </c>
      <c r="S130" s="420">
        <v>0</v>
      </c>
      <c r="T130" s="420">
        <v>0</v>
      </c>
      <c r="U130" s="420">
        <v>0</v>
      </c>
      <c r="V130" s="420">
        <v>0</v>
      </c>
      <c r="W130" s="411"/>
      <c r="X130" s="420">
        <f t="shared" si="4"/>
        <v>0</v>
      </c>
      <c r="Y130" s="420">
        <v>0</v>
      </c>
      <c r="Z130" s="420">
        <v>0</v>
      </c>
    </row>
    <row r="131" spans="1:45" s="77" customFormat="1" ht="16" thickBot="1">
      <c r="A131" s="396"/>
      <c r="B131" s="814"/>
      <c r="C131" s="814"/>
      <c r="D131" s="814"/>
      <c r="E131" s="84" t="s">
        <v>312</v>
      </c>
      <c r="F131" s="815"/>
      <c r="G131" s="815"/>
      <c r="H131" s="815"/>
      <c r="I131" s="85"/>
      <c r="J131" s="79"/>
      <c r="K131" s="554">
        <v>0</v>
      </c>
      <c r="L131" s="554">
        <v>0</v>
      </c>
      <c r="M131" s="554">
        <v>0</v>
      </c>
      <c r="N131" s="554">
        <v>0</v>
      </c>
      <c r="O131" s="554">
        <v>0</v>
      </c>
      <c r="P131" s="554">
        <v>0</v>
      </c>
      <c r="Q131" s="554">
        <v>0</v>
      </c>
      <c r="R131" s="554">
        <v>0</v>
      </c>
      <c r="S131" s="554">
        <v>0</v>
      </c>
      <c r="T131" s="554">
        <v>0</v>
      </c>
      <c r="U131" s="554">
        <v>0</v>
      </c>
      <c r="V131" s="554">
        <v>0</v>
      </c>
      <c r="W131" s="411"/>
      <c r="X131" s="420">
        <f t="shared" si="4"/>
        <v>0</v>
      </c>
      <c r="Y131" s="420">
        <v>0</v>
      </c>
      <c r="Z131" s="420">
        <v>0</v>
      </c>
    </row>
    <row r="132" spans="1:45" s="80" customFormat="1" ht="16" thickTop="1">
      <c r="A132" s="396"/>
      <c r="B132" s="820" t="s">
        <v>313</v>
      </c>
      <c r="C132" s="820"/>
      <c r="D132" s="820"/>
      <c r="E132" s="820"/>
      <c r="F132" s="820"/>
      <c r="G132" s="820"/>
      <c r="H132" s="820"/>
      <c r="I132" s="87" t="s">
        <v>81</v>
      </c>
      <c r="J132" s="163"/>
      <c r="K132" s="421">
        <f>K122*K123*(K127+K128)/1000000</f>
        <v>0</v>
      </c>
      <c r="L132" s="421">
        <f t="shared" ref="L132:V132" si="7">L122*L123*(L127+L128)/1000000</f>
        <v>403.08582995951411</v>
      </c>
      <c r="M132" s="421">
        <f t="shared" si="7"/>
        <v>806.17165991902823</v>
      </c>
      <c r="N132" s="421">
        <f t="shared" si="7"/>
        <v>1209.2574898785424</v>
      </c>
      <c r="O132" s="421">
        <f t="shared" si="7"/>
        <v>1612.3433198380565</v>
      </c>
      <c r="P132" s="421">
        <f t="shared" si="7"/>
        <v>2418.5149797570848</v>
      </c>
      <c r="Q132" s="421">
        <f t="shared" si="7"/>
        <v>3224.6866396761129</v>
      </c>
      <c r="R132" s="421">
        <f t="shared" si="7"/>
        <v>4030.8582995951415</v>
      </c>
      <c r="S132" s="421">
        <f t="shared" si="7"/>
        <v>4837.0299595141696</v>
      </c>
      <c r="T132" s="421">
        <f t="shared" si="7"/>
        <v>6449.3732793522258</v>
      </c>
      <c r="U132" s="421">
        <f t="shared" si="7"/>
        <v>8061.716599190283</v>
      </c>
      <c r="V132" s="421">
        <f t="shared" si="7"/>
        <v>8061.716599190283</v>
      </c>
      <c r="W132" s="422"/>
      <c r="X132" s="423"/>
      <c r="Y132" s="423"/>
      <c r="Z132" s="423"/>
      <c r="AB132" s="77"/>
      <c r="AC132" s="77"/>
      <c r="AD132" s="77"/>
      <c r="AE132" s="77"/>
      <c r="AF132" s="77"/>
      <c r="AG132" s="77"/>
      <c r="AH132" s="77"/>
      <c r="AI132" s="77"/>
      <c r="AJ132" s="77"/>
      <c r="AK132" s="77"/>
      <c r="AL132" s="77"/>
      <c r="AM132" s="77"/>
      <c r="AN132" s="77"/>
      <c r="AO132" s="77"/>
    </row>
    <row r="133" spans="1:45" s="80" customFormat="1" ht="15.75" customHeight="1">
      <c r="A133" s="396"/>
      <c r="B133" s="820" t="s">
        <v>314</v>
      </c>
      <c r="C133" s="820"/>
      <c r="D133" s="820"/>
      <c r="E133" s="820"/>
      <c r="F133" s="820"/>
      <c r="G133" s="820"/>
      <c r="H133" s="820"/>
      <c r="I133" s="87" t="s">
        <v>81</v>
      </c>
      <c r="J133" s="163"/>
      <c r="K133" s="414">
        <f>K132</f>
        <v>0</v>
      </c>
      <c r="L133" s="414">
        <f>K133+L132</f>
        <v>403.08582995951411</v>
      </c>
      <c r="M133" s="414">
        <f t="shared" ref="M133:V133" si="8">L133+M132</f>
        <v>1209.2574898785424</v>
      </c>
      <c r="N133" s="414">
        <f t="shared" si="8"/>
        <v>2418.5149797570848</v>
      </c>
      <c r="O133" s="414">
        <f t="shared" si="8"/>
        <v>4030.858299595141</v>
      </c>
      <c r="P133" s="414">
        <f t="shared" si="8"/>
        <v>6449.3732793522258</v>
      </c>
      <c r="Q133" s="414">
        <f t="shared" si="8"/>
        <v>9674.0599190283392</v>
      </c>
      <c r="R133" s="414">
        <f t="shared" si="8"/>
        <v>13704.918218623481</v>
      </c>
      <c r="S133" s="414">
        <f t="shared" si="8"/>
        <v>18541.948178137653</v>
      </c>
      <c r="T133" s="414">
        <f t="shared" si="8"/>
        <v>24991.321457489878</v>
      </c>
      <c r="U133" s="414">
        <f t="shared" si="8"/>
        <v>33053.038056680161</v>
      </c>
      <c r="V133" s="414">
        <f t="shared" si="8"/>
        <v>41114.754655870442</v>
      </c>
      <c r="W133" s="415"/>
      <c r="X133" s="420">
        <f>T133</f>
        <v>24991.321457489878</v>
      </c>
      <c r="Y133" s="420">
        <f>X133+'Auxillary calculation'!AF15</f>
        <v>103189.9724696356</v>
      </c>
      <c r="Z133" s="420">
        <f>Y133+'Auxillary calculation'!AG15</f>
        <v>128987.4655870445</v>
      </c>
      <c r="AB133" s="77"/>
      <c r="AC133" s="77"/>
      <c r="AD133" s="77"/>
      <c r="AE133" s="77"/>
      <c r="AF133" s="77"/>
      <c r="AG133" s="77"/>
      <c r="AH133" s="77"/>
      <c r="AI133" s="77"/>
      <c r="AJ133" s="77"/>
      <c r="AK133" s="77"/>
      <c r="AL133" s="77"/>
      <c r="AM133" s="77"/>
      <c r="AN133" s="77"/>
      <c r="AO133" s="77"/>
    </row>
    <row r="134" spans="1:45" s="80" customFormat="1" ht="15.5">
      <c r="A134" s="396"/>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2"/>
      <c r="AB134" s="12"/>
      <c r="AC134" s="77"/>
      <c r="AD134" s="77"/>
      <c r="AE134" s="77"/>
      <c r="AF134" s="77"/>
      <c r="AG134" s="77"/>
      <c r="AH134" s="77"/>
      <c r="AI134" s="77"/>
      <c r="AJ134" s="77"/>
      <c r="AK134" s="77"/>
      <c r="AL134" s="77"/>
      <c r="AM134" s="77"/>
      <c r="AN134" s="77"/>
      <c r="AO134" s="77"/>
      <c r="AP134" s="77"/>
      <c r="AQ134" s="77"/>
      <c r="AR134" s="77"/>
      <c r="AS134" s="77"/>
    </row>
    <row r="135" spans="1:45" s="80" customFormat="1">
      <c r="A135" s="146"/>
      <c r="B135" s="19"/>
      <c r="C135" s="19"/>
      <c r="D135" s="19"/>
      <c r="E135" s="19"/>
      <c r="F135" s="19"/>
      <c r="G135" s="19"/>
      <c r="H135" s="19"/>
      <c r="I135" s="19"/>
      <c r="J135" s="19"/>
      <c r="K135" s="19"/>
      <c r="L135" s="19"/>
      <c r="M135" s="19"/>
      <c r="N135" s="19"/>
      <c r="O135" s="19"/>
      <c r="P135" s="19"/>
      <c r="Q135" s="19"/>
      <c r="X135" s="148" t="s">
        <v>315</v>
      </c>
      <c r="AC135" s="77"/>
      <c r="AD135" s="77"/>
      <c r="AE135" s="77"/>
      <c r="AF135" s="77"/>
      <c r="AG135" s="77"/>
      <c r="AH135" s="77"/>
      <c r="AI135" s="77"/>
      <c r="AJ135" s="77"/>
      <c r="AK135" s="77"/>
      <c r="AL135" s="77"/>
      <c r="AM135" s="77"/>
      <c r="AN135" s="77"/>
      <c r="AO135" s="77"/>
      <c r="AP135" s="77"/>
      <c r="AQ135" s="77"/>
      <c r="AR135" s="77"/>
      <c r="AS135" s="77"/>
    </row>
    <row r="136" spans="1:45" s="1" customFormat="1">
      <c r="A136" s="394"/>
      <c r="B136" s="19"/>
      <c r="C136" s="212"/>
      <c r="D136" s="212"/>
      <c r="E136" s="212"/>
      <c r="F136" s="212"/>
      <c r="G136" s="212"/>
      <c r="H136" s="212"/>
      <c r="I136" s="212"/>
      <c r="J136" s="212"/>
      <c r="K136" s="212"/>
      <c r="L136" s="212"/>
      <c r="M136" s="212"/>
      <c r="N136" s="212"/>
      <c r="O136" s="212"/>
      <c r="P136" s="212"/>
      <c r="Q136" s="212"/>
      <c r="R136" s="80"/>
      <c r="S136" s="80"/>
      <c r="T136" s="80"/>
      <c r="U136" s="80"/>
      <c r="V136" s="80"/>
      <c r="W136" s="80"/>
      <c r="X136" s="80"/>
      <c r="Y136" s="80"/>
      <c r="Z136" s="80"/>
      <c r="AA136" s="80"/>
      <c r="AB136" s="80"/>
      <c r="AC136" s="77"/>
      <c r="AD136" s="77"/>
      <c r="AE136" s="77"/>
      <c r="AF136" s="77"/>
      <c r="AG136" s="77"/>
      <c r="AH136" s="77"/>
      <c r="AI136" s="77"/>
      <c r="AJ136" s="77"/>
      <c r="AK136" s="77"/>
      <c r="AL136" s="77"/>
      <c r="AM136" s="77"/>
      <c r="AN136" s="77"/>
      <c r="AO136" s="77"/>
      <c r="AP136" s="77"/>
      <c r="AQ136" s="77"/>
      <c r="AR136" s="77"/>
      <c r="AS136" s="77"/>
    </row>
    <row r="137" spans="1:45" s="1" customFormat="1">
      <c r="A137" s="394"/>
      <c r="B137" s="857" t="s">
        <v>316</v>
      </c>
      <c r="C137" s="857"/>
      <c r="D137" s="857"/>
      <c r="E137" s="857"/>
      <c r="F137" s="857"/>
      <c r="G137" s="857"/>
      <c r="H137" s="857"/>
      <c r="I137" s="857"/>
      <c r="J137" s="857"/>
      <c r="K137" s="857"/>
      <c r="L137" s="857"/>
      <c r="M137" s="857"/>
      <c r="N137" s="857"/>
      <c r="O137" s="857"/>
      <c r="P137" s="857"/>
      <c r="Q137" s="857"/>
      <c r="R137" s="857"/>
      <c r="S137" s="857"/>
      <c r="T137" s="857"/>
      <c r="U137" s="857"/>
      <c r="V137" s="857"/>
      <c r="W137" s="857"/>
      <c r="X137" s="857"/>
      <c r="Y137" s="857"/>
      <c r="Z137" s="857"/>
      <c r="AA137" s="80"/>
      <c r="AB137" s="80"/>
      <c r="AC137" s="77"/>
      <c r="AD137" s="77"/>
      <c r="AE137" s="77"/>
      <c r="AF137" s="77"/>
      <c r="AG137" s="77"/>
      <c r="AH137" s="77"/>
      <c r="AI137" s="77"/>
      <c r="AJ137" s="77"/>
      <c r="AK137" s="77"/>
      <c r="AL137" s="77"/>
      <c r="AM137" s="77"/>
      <c r="AN137" s="77"/>
      <c r="AO137" s="77"/>
      <c r="AP137" s="77"/>
      <c r="AQ137" s="70"/>
      <c r="AR137" s="70"/>
      <c r="AS137" s="70"/>
    </row>
    <row r="138" spans="1:45" s="1" customFormat="1">
      <c r="A138" s="394"/>
      <c r="B138" s="294"/>
      <c r="C138" s="253"/>
      <c r="D138" s="253"/>
      <c r="E138" s="253"/>
      <c r="F138" s="253"/>
      <c r="G138" s="253"/>
      <c r="H138" s="253"/>
      <c r="I138" s="253"/>
      <c r="J138" s="253"/>
      <c r="K138" s="253"/>
      <c r="L138" s="253"/>
      <c r="M138" s="253"/>
      <c r="N138" s="253"/>
      <c r="O138" s="253"/>
      <c r="P138" s="253"/>
      <c r="Q138" s="253"/>
      <c r="R138" s="253"/>
      <c r="S138" s="253"/>
      <c r="T138" s="253"/>
      <c r="U138" s="253"/>
      <c r="V138" s="253"/>
      <c r="W138" s="253"/>
      <c r="X138" s="253"/>
      <c r="Y138" s="253"/>
      <c r="Z138" s="253"/>
      <c r="AA138" s="80"/>
      <c r="AB138" s="80"/>
      <c r="AC138" s="77"/>
      <c r="AD138" s="77"/>
      <c r="AE138" s="77"/>
      <c r="AF138" s="77"/>
      <c r="AG138" s="77"/>
      <c r="AH138" s="77"/>
      <c r="AI138" s="77"/>
      <c r="AJ138" s="77"/>
      <c r="AK138" s="77"/>
      <c r="AL138" s="77"/>
      <c r="AM138" s="77"/>
      <c r="AN138" s="77"/>
      <c r="AO138" s="77"/>
      <c r="AP138" s="77"/>
      <c r="AQ138" s="70"/>
      <c r="AR138" s="70"/>
      <c r="AS138" s="70"/>
    </row>
    <row r="139" spans="1:45" s="1" customFormat="1">
      <c r="A139" s="394"/>
      <c r="B139" s="212" t="s">
        <v>317</v>
      </c>
      <c r="C139" s="253"/>
      <c r="D139" s="253"/>
      <c r="E139" s="253"/>
      <c r="F139" s="253"/>
      <c r="G139" s="253"/>
      <c r="H139" s="253"/>
      <c r="I139" s="253"/>
      <c r="J139" s="253"/>
      <c r="K139" s="253"/>
      <c r="L139" s="253"/>
      <c r="M139" s="253"/>
      <c r="N139" s="253"/>
      <c r="O139" s="253"/>
      <c r="P139" s="253"/>
      <c r="Q139" s="253"/>
      <c r="R139" s="253"/>
      <c r="S139" s="253"/>
      <c r="T139" s="253"/>
      <c r="U139" s="253"/>
      <c r="V139" s="253"/>
      <c r="W139" s="253"/>
      <c r="X139" s="253"/>
      <c r="Y139" s="253"/>
      <c r="Z139" s="253"/>
      <c r="AA139" s="80"/>
      <c r="AB139" s="80"/>
      <c r="AC139" s="77"/>
      <c r="AD139" s="77"/>
      <c r="AE139" s="77"/>
      <c r="AF139" s="77"/>
      <c r="AG139" s="77"/>
      <c r="AH139" s="77"/>
      <c r="AI139" s="77"/>
      <c r="AJ139" s="77"/>
      <c r="AK139" s="77"/>
      <c r="AL139" s="77"/>
      <c r="AM139" s="77"/>
      <c r="AN139" s="77"/>
      <c r="AO139" s="77"/>
      <c r="AP139" s="77"/>
      <c r="AQ139" s="70"/>
      <c r="AR139" s="70"/>
      <c r="AS139" s="70"/>
    </row>
    <row r="140" spans="1:45" s="1" customFormat="1" ht="14.25" customHeight="1">
      <c r="A140" s="22"/>
      <c r="B140" s="11"/>
      <c r="C140" s="11"/>
      <c r="D140" s="11"/>
      <c r="E140" s="11"/>
      <c r="F140" s="11"/>
      <c r="G140" s="11"/>
      <c r="H140" s="11"/>
      <c r="I140" s="11"/>
      <c r="J140" s="11"/>
      <c r="K140" s="81">
        <f>Calc!$J$6</f>
        <v>2021</v>
      </c>
      <c r="L140" s="81">
        <f>Calc!$J$7</f>
        <v>2022</v>
      </c>
      <c r="M140" s="81">
        <f>Calc!$J$8</f>
        <v>2023</v>
      </c>
      <c r="N140" s="81">
        <f>Calc!$J$9</f>
        <v>2024</v>
      </c>
      <c r="O140" s="81">
        <f>Calc!$J$10</f>
        <v>2025</v>
      </c>
      <c r="P140" s="81" t="str">
        <f>Calc!$J$11</f>
        <v/>
      </c>
      <c r="Q140" s="81" t="str">
        <f>Calc!$J$12</f>
        <v/>
      </c>
      <c r="R140" s="81" t="str">
        <f>Calc!$J$13</f>
        <v/>
      </c>
      <c r="S140" s="81" t="str">
        <f>Calc!$J$14</f>
        <v/>
      </c>
      <c r="T140" s="81" t="str">
        <f>Calc!$J$15</f>
        <v/>
      </c>
      <c r="U140" s="81" t="str">
        <f>Calc!$J$16</f>
        <v/>
      </c>
      <c r="V140" s="81" t="str">
        <f>Calc!$J$17</f>
        <v/>
      </c>
      <c r="W140" s="11"/>
      <c r="X140" s="835" t="s">
        <v>282</v>
      </c>
      <c r="Y140" s="836"/>
      <c r="Z140" s="837"/>
      <c r="AA140" s="70"/>
      <c r="AB140" s="80"/>
      <c r="AC140" s="77"/>
      <c r="AD140" s="77"/>
      <c r="AE140" s="77"/>
      <c r="AF140" s="77"/>
      <c r="AG140" s="77"/>
      <c r="AH140" s="77"/>
      <c r="AI140" s="77"/>
      <c r="AJ140" s="77"/>
      <c r="AK140" s="77"/>
      <c r="AL140" s="77"/>
      <c r="AM140" s="77"/>
      <c r="AN140" s="77"/>
      <c r="AO140" s="77"/>
      <c r="AP140" s="77"/>
      <c r="AQ140" s="70"/>
      <c r="AR140" s="70"/>
      <c r="AS140" s="70"/>
    </row>
    <row r="141" spans="1:45" s="80" customFormat="1" ht="25">
      <c r="A141" s="396"/>
      <c r="B141" s="821" t="s">
        <v>283</v>
      </c>
      <c r="C141" s="821"/>
      <c r="D141" s="821"/>
      <c r="E141" s="82" t="s">
        <v>284</v>
      </c>
      <c r="F141" s="821" t="s">
        <v>285</v>
      </c>
      <c r="G141" s="821"/>
      <c r="H141" s="821"/>
      <c r="I141" s="83" t="s">
        <v>73</v>
      </c>
      <c r="J141" s="11"/>
      <c r="K141" s="71" t="s">
        <v>232</v>
      </c>
      <c r="L141" s="71" t="s">
        <v>233</v>
      </c>
      <c r="M141" s="71" t="s">
        <v>234</v>
      </c>
      <c r="N141" s="71" t="s">
        <v>235</v>
      </c>
      <c r="O141" s="71" t="s">
        <v>236</v>
      </c>
      <c r="P141" s="71" t="s">
        <v>237</v>
      </c>
      <c r="Q141" s="71" t="s">
        <v>238</v>
      </c>
      <c r="R141" s="71" t="s">
        <v>239</v>
      </c>
      <c r="S141" s="71" t="s">
        <v>240</v>
      </c>
      <c r="T141" s="71" t="s">
        <v>241</v>
      </c>
      <c r="U141" s="71" t="s">
        <v>242</v>
      </c>
      <c r="V141" s="71" t="s">
        <v>243</v>
      </c>
      <c r="W141" s="11"/>
      <c r="X141" s="14">
        <v>2030</v>
      </c>
      <c r="Y141" s="14">
        <v>2040</v>
      </c>
      <c r="Z141" s="14">
        <v>2050</v>
      </c>
      <c r="AB141" s="77"/>
      <c r="AC141" s="77"/>
      <c r="AD141" s="77"/>
      <c r="AE141" s="77"/>
      <c r="AF141" s="77"/>
      <c r="AG141" s="77"/>
      <c r="AH141" s="77"/>
      <c r="AI141" s="77"/>
      <c r="AJ141" s="77"/>
      <c r="AK141" s="77"/>
      <c r="AL141" s="77"/>
      <c r="AM141" s="77"/>
      <c r="AN141" s="77"/>
      <c r="AO141" s="77"/>
    </row>
    <row r="142" spans="1:45" s="77" customFormat="1" ht="15.5">
      <c r="A142" s="396"/>
      <c r="B142" s="816" t="s">
        <v>286</v>
      </c>
      <c r="C142" s="816"/>
      <c r="D142" s="816"/>
      <c r="E142" s="84" t="s">
        <v>287</v>
      </c>
      <c r="F142" s="815"/>
      <c r="G142" s="815"/>
      <c r="H142" s="815"/>
      <c r="I142" s="85"/>
      <c r="J142" s="79"/>
      <c r="K142" s="420"/>
      <c r="L142" s="420"/>
      <c r="M142" s="420"/>
      <c r="N142" s="420"/>
      <c r="O142" s="420"/>
      <c r="P142" s="420"/>
      <c r="Q142" s="420"/>
      <c r="R142" s="420"/>
      <c r="S142" s="420"/>
      <c r="T142" s="420"/>
      <c r="U142" s="420"/>
      <c r="V142" s="420"/>
      <c r="W142" s="411"/>
      <c r="X142" s="410"/>
      <c r="Y142" s="410"/>
      <c r="Z142" s="410"/>
    </row>
    <row r="143" spans="1:45" s="77" customFormat="1" ht="15.5">
      <c r="A143" s="396"/>
      <c r="B143" s="814" t="s">
        <v>288</v>
      </c>
      <c r="C143" s="814"/>
      <c r="D143" s="814"/>
      <c r="E143" s="84" t="s">
        <v>289</v>
      </c>
      <c r="F143" s="815" t="s">
        <v>290</v>
      </c>
      <c r="G143" s="815"/>
      <c r="H143" s="815"/>
      <c r="I143" s="85" t="s">
        <v>291</v>
      </c>
      <c r="J143" s="79"/>
      <c r="K143" s="420">
        <v>0</v>
      </c>
      <c r="L143" s="420">
        <v>5</v>
      </c>
      <c r="M143" s="420">
        <v>0</v>
      </c>
      <c r="N143" s="420">
        <v>0</v>
      </c>
      <c r="O143" s="420">
        <v>0</v>
      </c>
      <c r="P143" s="420">
        <v>0</v>
      </c>
      <c r="Q143" s="420">
        <v>0</v>
      </c>
      <c r="R143" s="420">
        <v>0</v>
      </c>
      <c r="S143" s="420">
        <v>0</v>
      </c>
      <c r="T143" s="420">
        <v>0</v>
      </c>
      <c r="U143" s="420">
        <v>0</v>
      </c>
      <c r="V143" s="420">
        <v>0</v>
      </c>
      <c r="W143" s="411"/>
      <c r="X143" s="420">
        <v>0</v>
      </c>
      <c r="Y143" s="420">
        <v>0</v>
      </c>
      <c r="Z143" s="420">
        <v>0</v>
      </c>
    </row>
    <row r="144" spans="1:45" s="77" customFormat="1" ht="15.5">
      <c r="A144" s="396"/>
      <c r="B144" s="814" t="s">
        <v>292</v>
      </c>
      <c r="C144" s="814"/>
      <c r="D144" s="814"/>
      <c r="E144" s="84" t="s">
        <v>293</v>
      </c>
      <c r="F144" s="815" t="s">
        <v>290</v>
      </c>
      <c r="G144" s="815"/>
      <c r="H144" s="815"/>
      <c r="I144" s="85" t="s">
        <v>294</v>
      </c>
      <c r="J144" s="79"/>
      <c r="K144" s="420">
        <v>64500</v>
      </c>
      <c r="L144" s="420">
        <v>64500</v>
      </c>
      <c r="M144" s="420">
        <v>0</v>
      </c>
      <c r="N144" s="420">
        <v>0</v>
      </c>
      <c r="O144" s="420">
        <v>0</v>
      </c>
      <c r="P144" s="420">
        <v>0</v>
      </c>
      <c r="Q144" s="420">
        <v>0</v>
      </c>
      <c r="R144" s="420">
        <v>0</v>
      </c>
      <c r="S144" s="420">
        <v>0</v>
      </c>
      <c r="T144" s="420">
        <v>0</v>
      </c>
      <c r="U144" s="420">
        <v>0</v>
      </c>
      <c r="V144" s="420">
        <v>0</v>
      </c>
      <c r="W144" s="411"/>
      <c r="X144" s="420">
        <v>0</v>
      </c>
      <c r="Y144" s="420">
        <v>0</v>
      </c>
      <c r="Z144" s="420">
        <v>0</v>
      </c>
    </row>
    <row r="145" spans="1:45" s="77" customFormat="1" ht="15.5">
      <c r="A145" s="396"/>
      <c r="B145" s="814" t="s">
        <v>295</v>
      </c>
      <c r="C145" s="814"/>
      <c r="D145" s="814"/>
      <c r="E145" s="84" t="s">
        <v>296</v>
      </c>
      <c r="F145" s="814" t="s">
        <v>297</v>
      </c>
      <c r="G145" s="814"/>
      <c r="H145" s="814"/>
      <c r="I145" s="85" t="s">
        <v>188</v>
      </c>
      <c r="J145" s="79"/>
      <c r="K145" s="410">
        <v>2.5499999999999998</v>
      </c>
      <c r="L145" s="410">
        <v>2.5499999999999998</v>
      </c>
      <c r="M145" s="420">
        <v>0</v>
      </c>
      <c r="N145" s="420">
        <v>0</v>
      </c>
      <c r="O145" s="420">
        <v>0</v>
      </c>
      <c r="P145" s="420">
        <v>0</v>
      </c>
      <c r="Q145" s="420">
        <v>0</v>
      </c>
      <c r="R145" s="420">
        <v>0</v>
      </c>
      <c r="S145" s="420">
        <v>0</v>
      </c>
      <c r="T145" s="420">
        <v>0</v>
      </c>
      <c r="U145" s="420">
        <v>0</v>
      </c>
      <c r="V145" s="420">
        <v>0</v>
      </c>
      <c r="W145" s="411"/>
      <c r="X145" s="420">
        <v>0</v>
      </c>
      <c r="Y145" s="420">
        <v>0</v>
      </c>
      <c r="Z145" s="420">
        <v>0</v>
      </c>
    </row>
    <row r="146" spans="1:45" s="77" customFormat="1" ht="15.5">
      <c r="A146" s="396"/>
      <c r="B146" s="814" t="s">
        <v>298</v>
      </c>
      <c r="C146" s="814"/>
      <c r="D146" s="814"/>
      <c r="E146" s="84" t="s">
        <v>299</v>
      </c>
      <c r="F146" s="815" t="s">
        <v>300</v>
      </c>
      <c r="G146" s="815"/>
      <c r="H146" s="815"/>
      <c r="I146" s="85" t="s">
        <v>301</v>
      </c>
      <c r="J146" s="79"/>
      <c r="K146" s="420">
        <v>40</v>
      </c>
      <c r="L146" s="420">
        <v>40</v>
      </c>
      <c r="M146" s="420">
        <v>0</v>
      </c>
      <c r="N146" s="420">
        <v>0</v>
      </c>
      <c r="O146" s="420">
        <v>0</v>
      </c>
      <c r="P146" s="420">
        <v>0</v>
      </c>
      <c r="Q146" s="420">
        <v>0</v>
      </c>
      <c r="R146" s="420">
        <v>0</v>
      </c>
      <c r="S146" s="420">
        <v>0</v>
      </c>
      <c r="T146" s="420">
        <v>0</v>
      </c>
      <c r="U146" s="420">
        <v>0</v>
      </c>
      <c r="V146" s="420">
        <v>0</v>
      </c>
      <c r="W146" s="411"/>
      <c r="X146" s="420">
        <v>0</v>
      </c>
      <c r="Y146" s="420">
        <v>0</v>
      </c>
      <c r="Z146" s="420">
        <v>0</v>
      </c>
    </row>
    <row r="147" spans="1:45" s="77" customFormat="1" ht="15.5">
      <c r="A147" s="396"/>
      <c r="B147" s="814" t="s">
        <v>302</v>
      </c>
      <c r="C147" s="814"/>
      <c r="D147" s="814"/>
      <c r="E147" s="84" t="s">
        <v>299</v>
      </c>
      <c r="F147" s="814" t="s">
        <v>303</v>
      </c>
      <c r="G147" s="814"/>
      <c r="H147" s="814"/>
      <c r="I147" s="85" t="s">
        <v>194</v>
      </c>
      <c r="J147" s="79"/>
      <c r="K147" s="555">
        <f>'SI1 | Mitigation '!$E$126</f>
        <v>0.22537112010796223</v>
      </c>
      <c r="L147" s="555">
        <f>'SI1 | Mitigation '!$E$126</f>
        <v>0.22537112010796223</v>
      </c>
      <c r="M147" s="420">
        <v>0</v>
      </c>
      <c r="N147" s="420">
        <v>0</v>
      </c>
      <c r="O147" s="420">
        <v>0</v>
      </c>
      <c r="P147" s="420">
        <v>0</v>
      </c>
      <c r="Q147" s="420">
        <v>0</v>
      </c>
      <c r="R147" s="420">
        <v>0</v>
      </c>
      <c r="S147" s="420">
        <v>0</v>
      </c>
      <c r="T147" s="420">
        <v>0</v>
      </c>
      <c r="U147" s="420">
        <v>0</v>
      </c>
      <c r="V147" s="420">
        <v>0</v>
      </c>
      <c r="W147" s="411"/>
      <c r="X147" s="420">
        <v>0</v>
      </c>
      <c r="Y147" s="420">
        <v>0</v>
      </c>
      <c r="Z147" s="420">
        <v>0</v>
      </c>
    </row>
    <row r="148" spans="1:45" s="77" customFormat="1" ht="15.5">
      <c r="A148" s="396"/>
      <c r="B148" s="816" t="s">
        <v>304</v>
      </c>
      <c r="C148" s="816"/>
      <c r="D148" s="816"/>
      <c r="E148" s="84" t="s">
        <v>305</v>
      </c>
      <c r="F148" s="815" t="s">
        <v>306</v>
      </c>
      <c r="G148" s="815"/>
      <c r="H148" s="815"/>
      <c r="I148" s="55" t="s">
        <v>199</v>
      </c>
      <c r="J148" s="79"/>
      <c r="K148" s="420">
        <f>K146/100*K145*1000</f>
        <v>1020</v>
      </c>
      <c r="L148" s="420">
        <f t="shared" ref="L148" si="9">L146/100*L145*1000</f>
        <v>1020</v>
      </c>
      <c r="M148" s="420">
        <v>0</v>
      </c>
      <c r="N148" s="420">
        <v>0</v>
      </c>
      <c r="O148" s="420">
        <v>0</v>
      </c>
      <c r="P148" s="420">
        <v>0</v>
      </c>
      <c r="Q148" s="420">
        <v>0</v>
      </c>
      <c r="R148" s="420">
        <v>0</v>
      </c>
      <c r="S148" s="420">
        <v>0</v>
      </c>
      <c r="T148" s="420">
        <v>0</v>
      </c>
      <c r="U148" s="420">
        <v>0</v>
      </c>
      <c r="V148" s="420">
        <v>0</v>
      </c>
      <c r="W148" s="411"/>
      <c r="X148" s="420">
        <v>0</v>
      </c>
      <c r="Y148" s="420">
        <v>0</v>
      </c>
      <c r="Z148" s="420">
        <v>0</v>
      </c>
    </row>
    <row r="149" spans="1:45" s="77" customFormat="1" ht="15.5">
      <c r="A149" s="396"/>
      <c r="B149" s="816" t="s">
        <v>307</v>
      </c>
      <c r="C149" s="816"/>
      <c r="D149" s="816"/>
      <c r="E149" s="84" t="s">
        <v>308</v>
      </c>
      <c r="F149" s="815" t="s">
        <v>309</v>
      </c>
      <c r="G149" s="815"/>
      <c r="H149" s="815"/>
      <c r="I149" s="55" t="s">
        <v>199</v>
      </c>
      <c r="J149" s="79"/>
      <c r="K149" s="420">
        <f>K148*K147</f>
        <v>229.87854251012146</v>
      </c>
      <c r="L149" s="420">
        <f t="shared" ref="L149" si="10">L148*L147</f>
        <v>229.87854251012146</v>
      </c>
      <c r="M149" s="420">
        <v>0</v>
      </c>
      <c r="N149" s="420">
        <v>0</v>
      </c>
      <c r="O149" s="420">
        <v>0</v>
      </c>
      <c r="P149" s="420">
        <v>0</v>
      </c>
      <c r="Q149" s="420">
        <v>0</v>
      </c>
      <c r="R149" s="420">
        <v>0</v>
      </c>
      <c r="S149" s="420">
        <v>0</v>
      </c>
      <c r="T149" s="420">
        <v>0</v>
      </c>
      <c r="U149" s="420">
        <v>0</v>
      </c>
      <c r="V149" s="420">
        <v>0</v>
      </c>
      <c r="W149" s="411"/>
      <c r="X149" s="420">
        <v>0</v>
      </c>
      <c r="Y149" s="420">
        <v>0</v>
      </c>
      <c r="Z149" s="420">
        <v>0</v>
      </c>
    </row>
    <row r="150" spans="1:45" s="77" customFormat="1" ht="15.5">
      <c r="A150" s="396"/>
      <c r="B150" s="814"/>
      <c r="C150" s="814"/>
      <c r="D150" s="814"/>
      <c r="E150" s="84" t="s">
        <v>330</v>
      </c>
      <c r="F150" s="815"/>
      <c r="G150" s="815"/>
      <c r="H150" s="815"/>
      <c r="I150" s="85"/>
      <c r="J150" s="79"/>
      <c r="K150" s="420">
        <v>0</v>
      </c>
      <c r="L150" s="420">
        <v>0</v>
      </c>
      <c r="M150" s="420">
        <v>0</v>
      </c>
      <c r="N150" s="420">
        <v>0</v>
      </c>
      <c r="O150" s="420">
        <v>0</v>
      </c>
      <c r="P150" s="420">
        <v>0</v>
      </c>
      <c r="Q150" s="420">
        <v>0</v>
      </c>
      <c r="R150" s="420">
        <v>0</v>
      </c>
      <c r="S150" s="420">
        <v>0</v>
      </c>
      <c r="T150" s="420">
        <v>0</v>
      </c>
      <c r="U150" s="420">
        <v>0</v>
      </c>
      <c r="V150" s="420">
        <v>0</v>
      </c>
      <c r="W150" s="411"/>
      <c r="X150" s="420">
        <v>0</v>
      </c>
      <c r="Y150" s="420">
        <v>0</v>
      </c>
      <c r="Z150" s="420">
        <v>0</v>
      </c>
    </row>
    <row r="151" spans="1:45" s="77" customFormat="1" ht="15.5">
      <c r="A151" s="396"/>
      <c r="B151" s="814"/>
      <c r="C151" s="814"/>
      <c r="D151" s="814"/>
      <c r="E151" s="86" t="s">
        <v>311</v>
      </c>
      <c r="F151" s="815"/>
      <c r="G151" s="815"/>
      <c r="H151" s="815"/>
      <c r="I151" s="85"/>
      <c r="J151" s="79"/>
      <c r="K151" s="420">
        <v>0</v>
      </c>
      <c r="L151" s="420">
        <v>0</v>
      </c>
      <c r="M151" s="420">
        <v>0</v>
      </c>
      <c r="N151" s="420">
        <v>0</v>
      </c>
      <c r="O151" s="420">
        <v>0</v>
      </c>
      <c r="P151" s="420">
        <v>0</v>
      </c>
      <c r="Q151" s="420">
        <v>0</v>
      </c>
      <c r="R151" s="420">
        <v>0</v>
      </c>
      <c r="S151" s="420">
        <v>0</v>
      </c>
      <c r="T151" s="420">
        <v>0</v>
      </c>
      <c r="U151" s="420">
        <v>0</v>
      </c>
      <c r="V151" s="420">
        <v>0</v>
      </c>
      <c r="W151" s="411"/>
      <c r="X151" s="420">
        <v>0</v>
      </c>
      <c r="Y151" s="420">
        <v>0</v>
      </c>
      <c r="Z151" s="420">
        <v>0</v>
      </c>
    </row>
    <row r="152" spans="1:45" s="77" customFormat="1" ht="16" thickBot="1">
      <c r="A152" s="396"/>
      <c r="B152" s="814"/>
      <c r="C152" s="814"/>
      <c r="D152" s="814"/>
      <c r="E152" s="84" t="s">
        <v>312</v>
      </c>
      <c r="F152" s="815"/>
      <c r="G152" s="815"/>
      <c r="H152" s="815"/>
      <c r="I152" s="85"/>
      <c r="J152" s="79"/>
      <c r="K152" s="554">
        <v>0</v>
      </c>
      <c r="L152" s="554">
        <v>0</v>
      </c>
      <c r="M152" s="554">
        <v>0</v>
      </c>
      <c r="N152" s="554">
        <v>0</v>
      </c>
      <c r="O152" s="554">
        <v>0</v>
      </c>
      <c r="P152" s="554">
        <v>0</v>
      </c>
      <c r="Q152" s="554">
        <v>0</v>
      </c>
      <c r="R152" s="554">
        <v>0</v>
      </c>
      <c r="S152" s="554">
        <v>0</v>
      </c>
      <c r="T152" s="554">
        <v>0</v>
      </c>
      <c r="U152" s="554">
        <v>0</v>
      </c>
      <c r="V152" s="554">
        <v>0</v>
      </c>
      <c r="W152" s="411"/>
      <c r="X152" s="420">
        <v>0</v>
      </c>
      <c r="Y152" s="420">
        <v>0</v>
      </c>
      <c r="Z152" s="420">
        <v>0</v>
      </c>
    </row>
    <row r="153" spans="1:45" s="80" customFormat="1" ht="16" thickTop="1">
      <c r="A153" s="396"/>
      <c r="B153" s="820" t="s">
        <v>313</v>
      </c>
      <c r="C153" s="820"/>
      <c r="D153" s="820"/>
      <c r="E153" s="820"/>
      <c r="F153" s="820"/>
      <c r="G153" s="820"/>
      <c r="H153" s="820"/>
      <c r="I153" s="87" t="s">
        <v>81</v>
      </c>
      <c r="J153" s="163"/>
      <c r="K153" s="421">
        <f>K143*K144*(K148+K149)/1000000</f>
        <v>0</v>
      </c>
      <c r="L153" s="421">
        <f>L143*L144*(L148+L149)/1000000</f>
        <v>403.08582995951411</v>
      </c>
      <c r="M153" s="421">
        <v>0</v>
      </c>
      <c r="N153" s="421">
        <v>0</v>
      </c>
      <c r="O153" s="421">
        <v>0</v>
      </c>
      <c r="P153" s="421">
        <v>0</v>
      </c>
      <c r="Q153" s="421">
        <v>0</v>
      </c>
      <c r="R153" s="421">
        <v>0</v>
      </c>
      <c r="S153" s="421">
        <v>0</v>
      </c>
      <c r="T153" s="421">
        <v>0</v>
      </c>
      <c r="U153" s="421">
        <v>0</v>
      </c>
      <c r="V153" s="421">
        <v>0</v>
      </c>
      <c r="W153" s="422"/>
      <c r="X153" s="423"/>
      <c r="Y153" s="423"/>
      <c r="Z153" s="423"/>
      <c r="AB153" s="77"/>
      <c r="AC153" s="77"/>
      <c r="AD153" s="77"/>
      <c r="AE153" s="77"/>
      <c r="AF153" s="77"/>
      <c r="AG153" s="77"/>
      <c r="AH153" s="77"/>
      <c r="AI153" s="77"/>
      <c r="AJ153" s="77"/>
      <c r="AK153" s="77"/>
      <c r="AL153" s="77"/>
      <c r="AM153" s="77"/>
      <c r="AN153" s="77"/>
      <c r="AO153" s="77"/>
    </row>
    <row r="154" spans="1:45" s="80" customFormat="1" ht="15.75" customHeight="1">
      <c r="A154" s="396"/>
      <c r="B154" s="820" t="s">
        <v>318</v>
      </c>
      <c r="C154" s="820"/>
      <c r="D154" s="820"/>
      <c r="E154" s="820"/>
      <c r="F154" s="820"/>
      <c r="G154" s="820"/>
      <c r="H154" s="820"/>
      <c r="I154" s="87" t="s">
        <v>81</v>
      </c>
      <c r="J154" s="163"/>
      <c r="K154" s="414">
        <f>K153</f>
        <v>0</v>
      </c>
      <c r="L154" s="414">
        <f t="shared" ref="L154:V154" si="11">K154+L153</f>
        <v>403.08582995951411</v>
      </c>
      <c r="M154" s="414">
        <f t="shared" si="11"/>
        <v>403.08582995951411</v>
      </c>
      <c r="N154" s="414">
        <f t="shared" si="11"/>
        <v>403.08582995951411</v>
      </c>
      <c r="O154" s="414">
        <f t="shared" si="11"/>
        <v>403.08582995951411</v>
      </c>
      <c r="P154" s="414">
        <f t="shared" si="11"/>
        <v>403.08582995951411</v>
      </c>
      <c r="Q154" s="414">
        <f t="shared" si="11"/>
        <v>403.08582995951411</v>
      </c>
      <c r="R154" s="414">
        <f t="shared" si="11"/>
        <v>403.08582995951411</v>
      </c>
      <c r="S154" s="414">
        <f t="shared" si="11"/>
        <v>403.08582995951411</v>
      </c>
      <c r="T154" s="414">
        <f t="shared" si="11"/>
        <v>403.08582995951411</v>
      </c>
      <c r="U154" s="414">
        <f t="shared" si="11"/>
        <v>403.08582995951411</v>
      </c>
      <c r="V154" s="414">
        <f t="shared" si="11"/>
        <v>403.08582995951411</v>
      </c>
      <c r="W154" s="415"/>
      <c r="X154" s="420">
        <f>T154</f>
        <v>403.08582995951411</v>
      </c>
      <c r="Y154" s="420">
        <f>X154</f>
        <v>403.08582995951411</v>
      </c>
      <c r="Z154" s="420">
        <f>X154</f>
        <v>403.08582995951411</v>
      </c>
      <c r="AB154" s="77"/>
      <c r="AC154" s="77"/>
      <c r="AD154" s="77"/>
      <c r="AE154" s="77"/>
      <c r="AF154" s="77"/>
      <c r="AG154" s="77"/>
      <c r="AH154" s="77"/>
      <c r="AI154" s="77"/>
      <c r="AJ154" s="77"/>
      <c r="AK154" s="77"/>
      <c r="AL154" s="77"/>
      <c r="AM154" s="77"/>
      <c r="AN154" s="77"/>
      <c r="AO154" s="77"/>
    </row>
    <row r="155" spans="1:45" s="80" customFormat="1" ht="15.5">
      <c r="A155" s="396"/>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2"/>
      <c r="AB155" s="12"/>
      <c r="AC155" s="77"/>
      <c r="AD155" s="77"/>
      <c r="AE155" s="77"/>
      <c r="AF155" s="77"/>
      <c r="AG155" s="77"/>
      <c r="AH155" s="77"/>
      <c r="AI155" s="77"/>
      <c r="AJ155" s="77"/>
      <c r="AK155" s="77"/>
      <c r="AL155" s="77"/>
      <c r="AM155" s="77"/>
      <c r="AN155" s="77"/>
      <c r="AO155" s="77"/>
      <c r="AP155" s="77"/>
      <c r="AQ155" s="77"/>
      <c r="AR155" s="77"/>
      <c r="AS155" s="77"/>
    </row>
    <row r="156" spans="1:45" s="80" customFormat="1" ht="15.5">
      <c r="A156" s="396"/>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48" t="s">
        <v>315</v>
      </c>
      <c r="Y156" s="163"/>
      <c r="Z156" s="163"/>
      <c r="AA156" s="163"/>
      <c r="AB156" s="163"/>
      <c r="AC156" s="77"/>
      <c r="AD156" s="77"/>
      <c r="AE156" s="77"/>
      <c r="AF156" s="77"/>
      <c r="AG156" s="77"/>
      <c r="AH156" s="77"/>
      <c r="AI156" s="77"/>
      <c r="AJ156" s="77"/>
      <c r="AK156" s="77"/>
      <c r="AL156" s="77"/>
      <c r="AM156" s="77"/>
      <c r="AN156" s="77"/>
      <c r="AO156" s="77"/>
      <c r="AP156" s="77"/>
      <c r="AQ156" s="77"/>
      <c r="AR156" s="77"/>
      <c r="AS156" s="77"/>
    </row>
    <row r="157" spans="1:45" s="80" customFormat="1" ht="15.5">
      <c r="A157" s="396"/>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77"/>
      <c r="AD157" s="77"/>
      <c r="AE157" s="77"/>
      <c r="AF157" s="77"/>
      <c r="AG157" s="77"/>
      <c r="AH157" s="77"/>
      <c r="AI157" s="77"/>
      <c r="AJ157" s="77"/>
      <c r="AK157" s="77"/>
      <c r="AL157" s="77"/>
      <c r="AM157" s="77"/>
      <c r="AN157" s="77"/>
      <c r="AO157" s="77"/>
      <c r="AP157" s="77"/>
      <c r="AQ157" s="77"/>
      <c r="AR157" s="77"/>
      <c r="AS157" s="77"/>
    </row>
    <row r="158" spans="1:45" s="1" customFormat="1" ht="15.5">
      <c r="A158" s="394"/>
      <c r="B158" s="839" t="s">
        <v>319</v>
      </c>
      <c r="C158" s="840"/>
      <c r="D158" s="840"/>
      <c r="E158" s="840"/>
      <c r="F158" s="840"/>
      <c r="G158" s="840"/>
      <c r="H158" s="840"/>
      <c r="I158" s="840"/>
      <c r="J158" s="840"/>
      <c r="K158" s="840"/>
      <c r="L158" s="840"/>
      <c r="M158" s="840"/>
      <c r="N158" s="840"/>
      <c r="O158" s="840"/>
      <c r="P158" s="840"/>
      <c r="Q158" s="840"/>
      <c r="R158" s="840"/>
      <c r="S158" s="840"/>
      <c r="T158" s="840"/>
      <c r="U158" s="840"/>
      <c r="V158" s="840"/>
      <c r="W158" s="840"/>
      <c r="X158" s="840"/>
      <c r="Y158" s="840"/>
      <c r="Z158" s="840"/>
      <c r="AA158" s="840"/>
      <c r="AB158" s="840"/>
      <c r="AC158" s="77"/>
      <c r="AD158" s="77"/>
      <c r="AE158" s="77"/>
      <c r="AF158" s="77"/>
      <c r="AG158" s="77"/>
      <c r="AH158" s="77"/>
      <c r="AI158" s="77"/>
      <c r="AJ158" s="77"/>
      <c r="AK158" s="77"/>
      <c r="AL158" s="77"/>
      <c r="AM158" s="77"/>
      <c r="AN158" s="77"/>
      <c r="AO158" s="77"/>
      <c r="AP158" s="77"/>
      <c r="AQ158" s="77"/>
      <c r="AR158" s="77"/>
      <c r="AS158" s="77"/>
    </row>
    <row r="159" spans="1:45" ht="15.5">
      <c r="A159" s="141"/>
      <c r="B159" s="6"/>
      <c r="C159" s="6"/>
      <c r="D159" s="6"/>
      <c r="E159" s="6"/>
      <c r="F159" s="6"/>
      <c r="G159" s="6"/>
      <c r="H159" s="6"/>
      <c r="I159" s="6"/>
      <c r="J159" s="6"/>
      <c r="K159" s="6"/>
      <c r="L159" s="6"/>
      <c r="M159" s="6"/>
      <c r="N159" s="6"/>
      <c r="O159" s="6"/>
      <c r="P159" s="6"/>
      <c r="Q159" s="6"/>
      <c r="R159" s="77"/>
      <c r="S159" s="77"/>
      <c r="T159" s="77"/>
      <c r="U159" s="77"/>
      <c r="V159" s="77"/>
      <c r="W159" s="77"/>
      <c r="X159" s="77"/>
      <c r="Y159" s="77"/>
      <c r="Z159" s="77"/>
      <c r="AA159" s="77"/>
      <c r="AB159" s="77"/>
      <c r="AC159" s="77"/>
      <c r="AD159" s="77"/>
      <c r="AE159" s="77"/>
      <c r="AG159" s="77"/>
      <c r="AH159" s="77"/>
      <c r="AI159" s="77"/>
      <c r="AJ159" s="77"/>
      <c r="AK159" s="77"/>
      <c r="AL159" s="77"/>
      <c r="AM159" s="77"/>
      <c r="AN159" s="77"/>
      <c r="AO159" s="77"/>
      <c r="AP159" s="77"/>
      <c r="AQ159" s="77"/>
      <c r="AR159" s="77"/>
      <c r="AS159" s="77"/>
    </row>
    <row r="160" spans="1:45" s="77" customFormat="1" ht="15" customHeight="1">
      <c r="A160" s="396"/>
      <c r="B160" s="824" t="s">
        <v>320</v>
      </c>
      <c r="C160" s="824"/>
      <c r="D160" s="824"/>
      <c r="E160" s="824"/>
      <c r="F160" s="824"/>
      <c r="G160" s="824"/>
      <c r="H160" s="824"/>
      <c r="I160" s="824"/>
      <c r="J160" s="824"/>
      <c r="K160" s="824"/>
      <c r="L160" s="824"/>
      <c r="M160" s="824"/>
      <c r="N160" s="824"/>
      <c r="O160" s="824"/>
      <c r="P160" s="824"/>
      <c r="Q160" s="824"/>
    </row>
    <row r="161" spans="1:25" s="77" customFormat="1" ht="15.5">
      <c r="A161" s="396"/>
      <c r="B161" s="824"/>
      <c r="C161" s="824"/>
      <c r="D161" s="824"/>
      <c r="E161" s="824"/>
      <c r="F161" s="824"/>
      <c r="G161" s="824"/>
      <c r="H161" s="824"/>
      <c r="I161" s="824"/>
      <c r="J161" s="824"/>
      <c r="K161" s="824"/>
      <c r="L161" s="824"/>
      <c r="M161" s="824"/>
      <c r="N161" s="824"/>
      <c r="O161" s="824"/>
      <c r="P161" s="824"/>
      <c r="Q161" s="824"/>
      <c r="R161" s="78"/>
      <c r="S161" s="78"/>
      <c r="T161" s="78"/>
      <c r="U161" s="78"/>
      <c r="V161" s="78"/>
      <c r="W161" s="78"/>
      <c r="X161" s="79"/>
      <c r="Y161" s="79"/>
    </row>
    <row r="162" spans="1:25" s="77" customFormat="1" ht="15.5">
      <c r="A162" s="396"/>
      <c r="B162" s="824"/>
      <c r="C162" s="824"/>
      <c r="D162" s="824"/>
      <c r="E162" s="824"/>
      <c r="F162" s="824"/>
      <c r="G162" s="824"/>
      <c r="H162" s="824"/>
      <c r="I162" s="824"/>
      <c r="J162" s="824"/>
      <c r="K162" s="824"/>
      <c r="L162" s="824"/>
      <c r="M162" s="824"/>
      <c r="N162" s="824"/>
      <c r="O162" s="824"/>
      <c r="P162" s="824"/>
      <c r="Q162" s="824"/>
      <c r="R162" s="78"/>
      <c r="S162" s="78"/>
      <c r="T162" s="78"/>
      <c r="U162" s="78"/>
      <c r="V162" s="78"/>
      <c r="W162" s="78"/>
      <c r="X162" s="79"/>
      <c r="Y162" s="79"/>
    </row>
    <row r="163" spans="1:25" s="77" customFormat="1" ht="15.5">
      <c r="A163" s="396"/>
      <c r="B163" s="825" t="s">
        <v>425</v>
      </c>
      <c r="C163" s="826"/>
      <c r="D163" s="826"/>
      <c r="E163" s="826"/>
      <c r="F163" s="826"/>
      <c r="G163" s="826"/>
      <c r="H163" s="826"/>
      <c r="I163" s="826"/>
      <c r="J163" s="826"/>
      <c r="K163" s="826"/>
      <c r="L163" s="826"/>
      <c r="M163" s="826"/>
      <c r="N163" s="826"/>
      <c r="O163" s="826"/>
      <c r="P163" s="826"/>
      <c r="Q163" s="827"/>
      <c r="R163" s="78"/>
      <c r="S163" s="78"/>
      <c r="T163" s="78"/>
      <c r="U163" s="78"/>
      <c r="V163" s="78"/>
      <c r="W163" s="78"/>
      <c r="X163" s="79"/>
      <c r="Y163" s="79"/>
    </row>
    <row r="164" spans="1:25" s="77" customFormat="1" ht="15.5">
      <c r="A164" s="396"/>
      <c r="B164" s="828"/>
      <c r="C164" s="829"/>
      <c r="D164" s="829"/>
      <c r="E164" s="829"/>
      <c r="F164" s="829"/>
      <c r="G164" s="829"/>
      <c r="H164" s="829"/>
      <c r="I164" s="829"/>
      <c r="J164" s="829"/>
      <c r="K164" s="829"/>
      <c r="L164" s="829"/>
      <c r="M164" s="829"/>
      <c r="N164" s="829"/>
      <c r="O164" s="829"/>
      <c r="P164" s="829"/>
      <c r="Q164" s="830"/>
      <c r="R164" s="78"/>
      <c r="S164" s="78"/>
      <c r="T164" s="78"/>
      <c r="U164" s="78"/>
      <c r="V164" s="78"/>
      <c r="W164" s="78"/>
      <c r="X164" s="79"/>
      <c r="Y164" s="79"/>
    </row>
    <row r="165" spans="1:25" s="77" customFormat="1" ht="15.5">
      <c r="A165" s="396"/>
      <c r="B165" s="828"/>
      <c r="C165" s="829"/>
      <c r="D165" s="829"/>
      <c r="E165" s="829"/>
      <c r="F165" s="829"/>
      <c r="G165" s="829"/>
      <c r="H165" s="829"/>
      <c r="I165" s="829"/>
      <c r="J165" s="829"/>
      <c r="K165" s="829"/>
      <c r="L165" s="829"/>
      <c r="M165" s="829"/>
      <c r="N165" s="829"/>
      <c r="O165" s="829"/>
      <c r="P165" s="829"/>
      <c r="Q165" s="830"/>
      <c r="R165" s="78"/>
      <c r="S165" s="78"/>
      <c r="T165" s="78"/>
      <c r="U165" s="78"/>
      <c r="V165" s="78"/>
      <c r="W165" s="78"/>
      <c r="X165" s="79"/>
      <c r="Y165" s="79"/>
    </row>
    <row r="166" spans="1:25" s="77" customFormat="1" ht="15.5">
      <c r="A166" s="396"/>
      <c r="B166" s="828"/>
      <c r="C166" s="829"/>
      <c r="D166" s="829"/>
      <c r="E166" s="829"/>
      <c r="F166" s="829"/>
      <c r="G166" s="829"/>
      <c r="H166" s="829"/>
      <c r="I166" s="829"/>
      <c r="J166" s="829"/>
      <c r="K166" s="829"/>
      <c r="L166" s="829"/>
      <c r="M166" s="829"/>
      <c r="N166" s="829"/>
      <c r="O166" s="829"/>
      <c r="P166" s="829"/>
      <c r="Q166" s="830"/>
      <c r="R166" s="79"/>
      <c r="S166" s="79"/>
      <c r="T166" s="79"/>
      <c r="U166" s="79"/>
      <c r="V166" s="79"/>
      <c r="W166" s="79"/>
      <c r="X166" s="79"/>
      <c r="Y166" s="79"/>
    </row>
    <row r="167" spans="1:25" s="77" customFormat="1" ht="15.5">
      <c r="A167" s="396"/>
      <c r="B167" s="828"/>
      <c r="C167" s="829"/>
      <c r="D167" s="829"/>
      <c r="E167" s="829"/>
      <c r="F167" s="829"/>
      <c r="G167" s="829"/>
      <c r="H167" s="829"/>
      <c r="I167" s="829"/>
      <c r="J167" s="829"/>
      <c r="K167" s="829"/>
      <c r="L167" s="829"/>
      <c r="M167" s="829"/>
      <c r="N167" s="829"/>
      <c r="O167" s="829"/>
      <c r="P167" s="829"/>
      <c r="Q167" s="830"/>
      <c r="R167" s="79"/>
      <c r="S167" s="79"/>
      <c r="T167" s="79"/>
      <c r="U167" s="79"/>
      <c r="V167" s="79"/>
      <c r="W167" s="79"/>
      <c r="X167" s="79"/>
      <c r="Y167" s="79"/>
    </row>
    <row r="168" spans="1:25" s="77" customFormat="1" ht="15.5">
      <c r="A168" s="396"/>
      <c r="B168" s="831"/>
      <c r="C168" s="832"/>
      <c r="D168" s="832"/>
      <c r="E168" s="832"/>
      <c r="F168" s="832"/>
      <c r="G168" s="832"/>
      <c r="H168" s="832"/>
      <c r="I168" s="832"/>
      <c r="J168" s="832"/>
      <c r="K168" s="832"/>
      <c r="L168" s="832"/>
      <c r="M168" s="832"/>
      <c r="N168" s="832"/>
      <c r="O168" s="832"/>
      <c r="P168" s="832"/>
      <c r="Q168" s="833"/>
      <c r="R168" s="79"/>
      <c r="S168" s="79"/>
      <c r="T168" s="79"/>
      <c r="U168" s="79"/>
      <c r="V168" s="79"/>
      <c r="W168" s="79"/>
      <c r="X168" s="79"/>
      <c r="Y168" s="79"/>
    </row>
    <row r="169" spans="1:25" s="77" customFormat="1" ht="15.5">
      <c r="A169" s="396"/>
      <c r="B169" s="163"/>
      <c r="C169" s="163"/>
      <c r="D169" s="163"/>
      <c r="E169" s="163"/>
      <c r="F169" s="163"/>
      <c r="G169" s="163"/>
      <c r="H169" s="163"/>
      <c r="I169" s="163"/>
      <c r="J169" s="163"/>
      <c r="K169" s="163"/>
      <c r="L169" s="163"/>
      <c r="M169" s="163"/>
      <c r="N169" s="163"/>
      <c r="O169" s="163"/>
      <c r="P169" s="163"/>
      <c r="Q169" s="163"/>
      <c r="R169" s="79"/>
      <c r="S169" s="79"/>
      <c r="T169" s="79"/>
      <c r="U169" s="79"/>
      <c r="V169" s="79"/>
      <c r="W169" s="79"/>
      <c r="X169" s="79"/>
      <c r="Y169" s="79"/>
    </row>
    <row r="170" spans="1:25" s="77" customFormat="1" ht="14.15" customHeight="1">
      <c r="A170" s="22"/>
      <c r="B170" s="824" t="s">
        <v>435</v>
      </c>
      <c r="C170" s="824"/>
      <c r="D170" s="824"/>
      <c r="E170" s="824"/>
      <c r="F170" s="824"/>
      <c r="G170" s="824"/>
      <c r="H170" s="824"/>
      <c r="I170" s="824"/>
      <c r="J170" s="824"/>
      <c r="K170" s="824"/>
      <c r="L170" s="824"/>
      <c r="M170" s="824"/>
      <c r="N170" s="824"/>
      <c r="O170" s="824"/>
      <c r="P170" s="824"/>
      <c r="Q170" s="824"/>
      <c r="R170" s="22"/>
      <c r="S170" s="22"/>
      <c r="T170" s="22"/>
      <c r="U170" s="22"/>
      <c r="V170" s="22"/>
      <c r="W170" s="22"/>
      <c r="X170" s="22"/>
      <c r="Y170" s="22"/>
    </row>
    <row r="171" spans="1:25" s="77" customFormat="1" ht="14.15" customHeight="1">
      <c r="A171" s="22"/>
      <c r="B171" s="824"/>
      <c r="C171" s="824"/>
      <c r="D171" s="824"/>
      <c r="E171" s="824"/>
      <c r="F171" s="824"/>
      <c r="G171" s="824"/>
      <c r="H171" s="824"/>
      <c r="I171" s="824"/>
      <c r="J171" s="824"/>
      <c r="K171" s="824"/>
      <c r="L171" s="824"/>
      <c r="M171" s="824"/>
      <c r="N171" s="824"/>
      <c r="O171" s="824"/>
      <c r="P171" s="824"/>
      <c r="Q171" s="824"/>
      <c r="R171" s="22"/>
      <c r="S171" s="22"/>
      <c r="T171" s="22"/>
      <c r="U171" s="22"/>
      <c r="V171" s="22"/>
      <c r="W171" s="22"/>
      <c r="X171" s="22"/>
      <c r="Y171" s="22"/>
    </row>
    <row r="172" spans="1:25" s="77" customFormat="1" ht="14.15" customHeight="1">
      <c r="A172" s="22"/>
      <c r="B172" s="824"/>
      <c r="C172" s="824"/>
      <c r="D172" s="824"/>
      <c r="E172" s="824"/>
      <c r="F172" s="824"/>
      <c r="G172" s="824"/>
      <c r="H172" s="824"/>
      <c r="I172" s="824"/>
      <c r="J172" s="824"/>
      <c r="K172" s="824"/>
      <c r="L172" s="824"/>
      <c r="M172" s="824"/>
      <c r="N172" s="824"/>
      <c r="O172" s="824"/>
      <c r="P172" s="824"/>
      <c r="Q172" s="824"/>
      <c r="R172" s="22"/>
      <c r="S172" s="22"/>
      <c r="T172" s="22"/>
      <c r="U172" s="22"/>
      <c r="V172" s="22"/>
      <c r="W172" s="22"/>
      <c r="X172" s="22"/>
      <c r="Y172" s="22"/>
    </row>
    <row r="173" spans="1:25" s="77" customFormat="1" ht="14.15" customHeight="1">
      <c r="A173" s="22"/>
      <c r="B173" s="824"/>
      <c r="C173" s="824"/>
      <c r="D173" s="824"/>
      <c r="E173" s="824"/>
      <c r="F173" s="824"/>
      <c r="G173" s="824"/>
      <c r="H173" s="824"/>
      <c r="I173" s="824"/>
      <c r="J173" s="824"/>
      <c r="K173" s="824"/>
      <c r="L173" s="824"/>
      <c r="M173" s="824"/>
      <c r="N173" s="824"/>
      <c r="O173" s="824"/>
      <c r="P173" s="824"/>
      <c r="Q173" s="824"/>
      <c r="R173" s="22"/>
      <c r="S173" s="22"/>
      <c r="T173" s="22"/>
      <c r="U173" s="22"/>
      <c r="V173" s="22"/>
      <c r="W173" s="22"/>
      <c r="X173" s="22"/>
      <c r="Y173" s="22"/>
    </row>
    <row r="174" spans="1:25" s="77" customFormat="1" ht="14.15" customHeight="1">
      <c r="A174" s="22"/>
      <c r="B174" s="824"/>
      <c r="C174" s="824"/>
      <c r="D174" s="824"/>
      <c r="E174" s="824"/>
      <c r="F174" s="824"/>
      <c r="G174" s="824"/>
      <c r="H174" s="824"/>
      <c r="I174" s="824"/>
      <c r="J174" s="824"/>
      <c r="K174" s="824"/>
      <c r="L174" s="824"/>
      <c r="M174" s="824"/>
      <c r="N174" s="824"/>
      <c r="O174" s="824"/>
      <c r="P174" s="824"/>
      <c r="Q174" s="824"/>
      <c r="R174" s="22"/>
      <c r="S174" s="22"/>
      <c r="T174" s="22"/>
      <c r="U174" s="22"/>
      <c r="V174" s="22"/>
      <c r="W174" s="22"/>
      <c r="X174" s="22"/>
      <c r="Y174" s="22"/>
    </row>
    <row r="175" spans="1:25" s="77" customFormat="1" ht="14.15" customHeight="1">
      <c r="A175" s="22"/>
      <c r="B175" s="824"/>
      <c r="C175" s="824"/>
      <c r="D175" s="824"/>
      <c r="E175" s="824"/>
      <c r="F175" s="824"/>
      <c r="G175" s="824"/>
      <c r="H175" s="824"/>
      <c r="I175" s="824"/>
      <c r="J175" s="824"/>
      <c r="K175" s="824"/>
      <c r="L175" s="824"/>
      <c r="M175" s="824"/>
      <c r="N175" s="824"/>
      <c r="O175" s="824"/>
      <c r="P175" s="824"/>
      <c r="Q175" s="824"/>
      <c r="R175" s="22"/>
      <c r="S175" s="22"/>
      <c r="T175" s="22"/>
      <c r="U175" s="22"/>
      <c r="V175" s="22"/>
      <c r="W175" s="22"/>
      <c r="X175" s="22"/>
      <c r="Y175" s="22"/>
    </row>
    <row r="176" spans="1:25" s="77" customFormat="1" ht="14.15" customHeight="1">
      <c r="A176" s="22"/>
      <c r="B176" s="824"/>
      <c r="C176" s="824"/>
      <c r="D176" s="824"/>
      <c r="E176" s="824"/>
      <c r="F176" s="824"/>
      <c r="G176" s="824"/>
      <c r="H176" s="824"/>
      <c r="I176" s="824"/>
      <c r="J176" s="824"/>
      <c r="K176" s="824"/>
      <c r="L176" s="824"/>
      <c r="M176" s="824"/>
      <c r="N176" s="824"/>
      <c r="O176" s="824"/>
      <c r="P176" s="824"/>
      <c r="Q176" s="824"/>
      <c r="R176" s="22"/>
      <c r="S176" s="22"/>
      <c r="T176" s="22"/>
      <c r="U176" s="22"/>
      <c r="V176" s="22"/>
      <c r="W176" s="22"/>
      <c r="X176" s="22"/>
      <c r="Y176" s="22"/>
    </row>
    <row r="177" spans="1:45" s="77" customFormat="1" ht="14.15" customHeight="1">
      <c r="A177" s="22"/>
      <c r="B177" s="824"/>
      <c r="C177" s="824"/>
      <c r="D177" s="824"/>
      <c r="E177" s="824"/>
      <c r="F177" s="824"/>
      <c r="G177" s="824"/>
      <c r="H177" s="824"/>
      <c r="I177" s="824"/>
      <c r="J177" s="824"/>
      <c r="K177" s="824"/>
      <c r="L177" s="824"/>
      <c r="M177" s="824"/>
      <c r="N177" s="824"/>
      <c r="O177" s="824"/>
      <c r="P177" s="824"/>
      <c r="Q177" s="824"/>
      <c r="R177" s="22"/>
      <c r="S177" s="22"/>
      <c r="T177" s="22"/>
      <c r="U177" s="22"/>
      <c r="V177" s="22"/>
      <c r="W177" s="22"/>
      <c r="X177" s="22"/>
      <c r="Y177" s="22"/>
    </row>
    <row r="178" spans="1:45" s="77" customFormat="1" ht="14.15" customHeight="1">
      <c r="A178" s="22"/>
      <c r="B178" s="824"/>
      <c r="C178" s="824"/>
      <c r="D178" s="824"/>
      <c r="E178" s="824"/>
      <c r="F178" s="824"/>
      <c r="G178" s="824"/>
      <c r="H178" s="824"/>
      <c r="I178" s="824"/>
      <c r="J178" s="824"/>
      <c r="K178" s="824"/>
      <c r="L178" s="824"/>
      <c r="M178" s="824"/>
      <c r="N178" s="824"/>
      <c r="O178" s="824"/>
      <c r="P178" s="824"/>
      <c r="Q178" s="824"/>
      <c r="R178" s="22"/>
      <c r="S178" s="22"/>
      <c r="T178" s="22"/>
      <c r="U178" s="22"/>
      <c r="V178" s="22"/>
      <c r="W178" s="22"/>
      <c r="X178" s="22"/>
      <c r="Y178" s="22"/>
    </row>
    <row r="179" spans="1:45" s="77" customFormat="1" ht="14.15" customHeight="1">
      <c r="A179" s="22"/>
      <c r="B179" s="824"/>
      <c r="C179" s="824"/>
      <c r="D179" s="824"/>
      <c r="E179" s="824"/>
      <c r="F179" s="824"/>
      <c r="G179" s="824"/>
      <c r="H179" s="824"/>
      <c r="I179" s="824"/>
      <c r="J179" s="824"/>
      <c r="K179" s="824"/>
      <c r="L179" s="824"/>
      <c r="M179" s="824"/>
      <c r="N179" s="824"/>
      <c r="O179" s="824"/>
      <c r="P179" s="824"/>
      <c r="Q179" s="824"/>
      <c r="R179" s="22"/>
      <c r="S179" s="22"/>
      <c r="T179" s="22"/>
      <c r="U179" s="22"/>
      <c r="V179" s="22"/>
      <c r="W179" s="22"/>
      <c r="X179" s="22"/>
      <c r="Y179" s="22"/>
    </row>
    <row r="180" spans="1:45" s="77" customFormat="1" ht="14.15" customHeight="1">
      <c r="A180" s="22"/>
      <c r="B180" s="824"/>
      <c r="C180" s="824"/>
      <c r="D180" s="824"/>
      <c r="E180" s="824"/>
      <c r="F180" s="824"/>
      <c r="G180" s="824"/>
      <c r="H180" s="824"/>
      <c r="I180" s="824"/>
      <c r="J180" s="824"/>
      <c r="K180" s="824"/>
      <c r="L180" s="824"/>
      <c r="M180" s="824"/>
      <c r="N180" s="824"/>
      <c r="O180" s="824"/>
      <c r="P180" s="824"/>
      <c r="Q180" s="824"/>
      <c r="R180" s="22"/>
      <c r="S180" s="22"/>
      <c r="T180" s="22"/>
      <c r="U180" s="22"/>
      <c r="V180" s="22"/>
      <c r="W180" s="22"/>
      <c r="X180" s="22"/>
      <c r="Y180" s="22"/>
    </row>
    <row r="181" spans="1:45" ht="14.15" customHeight="1">
      <c r="A181" s="22"/>
      <c r="B181" s="878" t="s">
        <v>323</v>
      </c>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77"/>
      <c r="AB181" s="77"/>
      <c r="AC181" s="77"/>
      <c r="AD181" s="77"/>
      <c r="AE181" s="77"/>
      <c r="AG181" s="77"/>
      <c r="AH181" s="77"/>
      <c r="AI181" s="77"/>
      <c r="AJ181" s="77"/>
      <c r="AK181" s="77"/>
      <c r="AL181" s="77"/>
      <c r="AM181" s="77"/>
      <c r="AN181" s="77"/>
      <c r="AO181" s="77"/>
      <c r="AP181" s="77"/>
      <c r="AQ181" s="77"/>
      <c r="AR181" s="77"/>
      <c r="AS181" s="77"/>
    </row>
    <row r="182" spans="1:45" s="1" customFormat="1">
      <c r="A182" s="394"/>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c r="X182" s="253"/>
      <c r="Y182" s="253"/>
      <c r="Z182" s="253"/>
      <c r="AA182" s="80"/>
      <c r="AB182" s="80"/>
      <c r="AC182" s="77"/>
      <c r="AD182" s="77"/>
      <c r="AE182" s="77"/>
      <c r="AF182" s="77"/>
      <c r="AG182" s="77"/>
      <c r="AH182" s="77"/>
      <c r="AI182" s="77"/>
      <c r="AJ182" s="77"/>
      <c r="AK182" s="77"/>
      <c r="AL182" s="77"/>
      <c r="AM182" s="77"/>
      <c r="AN182" s="77"/>
      <c r="AO182" s="77"/>
      <c r="AP182" s="77"/>
      <c r="AQ182" s="77"/>
      <c r="AR182" s="77"/>
      <c r="AS182" s="77"/>
    </row>
    <row r="183" spans="1:45" s="1" customFormat="1">
      <c r="A183" s="394"/>
      <c r="B183" s="212" t="s">
        <v>324</v>
      </c>
      <c r="C183" s="253"/>
      <c r="D183" s="253"/>
      <c r="E183" s="253"/>
      <c r="F183" s="253"/>
      <c r="G183" s="253"/>
      <c r="H183" s="253"/>
      <c r="I183" s="253"/>
      <c r="J183" s="253"/>
      <c r="K183" s="253"/>
      <c r="L183" s="253"/>
      <c r="M183" s="253"/>
      <c r="N183" s="253"/>
      <c r="O183" s="253"/>
      <c r="P183" s="253"/>
      <c r="Q183" s="253"/>
      <c r="R183" s="253"/>
      <c r="S183" s="253"/>
      <c r="T183" s="253"/>
      <c r="U183" s="253"/>
      <c r="V183" s="253"/>
      <c r="W183" s="253"/>
      <c r="X183" s="253"/>
      <c r="Y183" s="253"/>
      <c r="Z183" s="253"/>
      <c r="AA183" s="80"/>
      <c r="AB183" s="80"/>
      <c r="AC183" s="77"/>
      <c r="AD183" s="77"/>
      <c r="AE183" s="77"/>
      <c r="AF183" s="77"/>
      <c r="AG183" s="77"/>
      <c r="AH183" s="77"/>
      <c r="AI183" s="77"/>
      <c r="AJ183" s="77"/>
      <c r="AK183" s="77"/>
      <c r="AL183" s="77"/>
      <c r="AM183" s="77"/>
      <c r="AN183" s="77"/>
      <c r="AO183" s="77"/>
      <c r="AP183" s="77"/>
      <c r="AQ183" s="77"/>
      <c r="AR183" s="77"/>
      <c r="AS183" s="77"/>
    </row>
    <row r="184" spans="1:45" s="1" customFormat="1" ht="14.25" customHeight="1">
      <c r="A184" s="22"/>
      <c r="B184" s="11"/>
      <c r="C184" s="11"/>
      <c r="D184" s="11"/>
      <c r="E184" s="11"/>
      <c r="F184" s="11"/>
      <c r="G184" s="11"/>
      <c r="H184" s="11"/>
      <c r="I184" s="11"/>
      <c r="J184" s="11"/>
      <c r="K184" s="81">
        <f>Calc!$J$6</f>
        <v>2021</v>
      </c>
      <c r="L184" s="81">
        <f>Calc!$J$7</f>
        <v>2022</v>
      </c>
      <c r="M184" s="81">
        <f>Calc!$J$8</f>
        <v>2023</v>
      </c>
      <c r="N184" s="81">
        <f>Calc!$J$9</f>
        <v>2024</v>
      </c>
      <c r="O184" s="81">
        <f>Calc!$J$10</f>
        <v>2025</v>
      </c>
      <c r="P184" s="81" t="str">
        <f>Calc!$J$11</f>
        <v/>
      </c>
      <c r="Q184" s="81" t="str">
        <f>Calc!$J$12</f>
        <v/>
      </c>
      <c r="R184" s="81" t="str">
        <f>Calc!$J$13</f>
        <v/>
      </c>
      <c r="S184" s="81" t="str">
        <f>Calc!$J$14</f>
        <v/>
      </c>
      <c r="T184" s="81" t="str">
        <f>Calc!$J$15</f>
        <v/>
      </c>
      <c r="U184" s="81" t="str">
        <f>Calc!$J$16</f>
        <v/>
      </c>
      <c r="V184" s="81" t="str">
        <f>Calc!$J$17</f>
        <v/>
      </c>
      <c r="W184" s="11"/>
      <c r="X184" s="835" t="s">
        <v>282</v>
      </c>
      <c r="Y184" s="836"/>
      <c r="Z184" s="837"/>
      <c r="AA184" s="70"/>
      <c r="AB184" s="80"/>
      <c r="AC184" s="77"/>
      <c r="AD184" s="77"/>
      <c r="AE184" s="77"/>
      <c r="AF184" s="77"/>
      <c r="AG184" s="77"/>
      <c r="AH184" s="77"/>
      <c r="AI184" s="77"/>
      <c r="AJ184" s="77"/>
      <c r="AK184" s="77"/>
      <c r="AL184" s="77"/>
      <c r="AM184" s="77"/>
      <c r="AN184" s="77"/>
      <c r="AO184" s="77"/>
      <c r="AP184" s="77"/>
      <c r="AQ184" s="77"/>
      <c r="AR184" s="77"/>
      <c r="AS184" s="77"/>
    </row>
    <row r="185" spans="1:45" s="1" customFormat="1" ht="25">
      <c r="A185" s="141"/>
      <c r="B185" s="821" t="s">
        <v>283</v>
      </c>
      <c r="C185" s="821"/>
      <c r="D185" s="821"/>
      <c r="E185" s="82" t="s">
        <v>284</v>
      </c>
      <c r="F185" s="821" t="s">
        <v>285</v>
      </c>
      <c r="G185" s="821"/>
      <c r="H185" s="821"/>
      <c r="I185" s="83" t="s">
        <v>73</v>
      </c>
      <c r="J185" s="11"/>
      <c r="K185" s="71" t="s">
        <v>232</v>
      </c>
      <c r="L185" s="71" t="s">
        <v>233</v>
      </c>
      <c r="M185" s="71" t="s">
        <v>234</v>
      </c>
      <c r="N185" s="71" t="s">
        <v>235</v>
      </c>
      <c r="O185" s="71" t="s">
        <v>236</v>
      </c>
      <c r="P185" s="71" t="s">
        <v>237</v>
      </c>
      <c r="Q185" s="71" t="s">
        <v>238</v>
      </c>
      <c r="R185" s="71" t="s">
        <v>239</v>
      </c>
      <c r="S185" s="71" t="s">
        <v>240</v>
      </c>
      <c r="T185" s="71" t="s">
        <v>241</v>
      </c>
      <c r="U185" s="71" t="s">
        <v>242</v>
      </c>
      <c r="V185" s="71" t="s">
        <v>243</v>
      </c>
      <c r="W185" s="11"/>
      <c r="X185" s="14">
        <v>2030</v>
      </c>
      <c r="Y185" s="14">
        <v>2040</v>
      </c>
      <c r="Z185" s="14">
        <v>2050</v>
      </c>
      <c r="AA185" s="80"/>
      <c r="AB185" s="77"/>
      <c r="AC185" s="77"/>
      <c r="AD185" s="77"/>
      <c r="AE185" s="77"/>
      <c r="AF185" s="77"/>
      <c r="AG185" s="77"/>
      <c r="AH185" s="77"/>
      <c r="AI185" s="77"/>
      <c r="AJ185" s="77"/>
      <c r="AK185" s="77"/>
      <c r="AL185" s="77"/>
      <c r="AM185" s="77"/>
      <c r="AN185" s="77"/>
      <c r="AO185" s="77"/>
      <c r="AP185" s="77"/>
      <c r="AQ185" s="77"/>
      <c r="AR185" s="77"/>
      <c r="AS185" s="77"/>
    </row>
    <row r="186" spans="1:45" ht="15.5">
      <c r="A186" s="141"/>
      <c r="B186" s="816" t="s">
        <v>325</v>
      </c>
      <c r="C186" s="816"/>
      <c r="D186" s="816"/>
      <c r="E186" s="84" t="s">
        <v>287</v>
      </c>
      <c r="F186" s="815"/>
      <c r="G186" s="815"/>
      <c r="H186" s="815"/>
      <c r="I186" s="85"/>
      <c r="J186" s="79"/>
      <c r="K186" s="420"/>
      <c r="L186" s="420"/>
      <c r="M186" s="420"/>
      <c r="N186" s="420"/>
      <c r="O186" s="420"/>
      <c r="P186" s="420"/>
      <c r="Q186" s="420"/>
      <c r="R186" s="420"/>
      <c r="S186" s="420"/>
      <c r="T186" s="420"/>
      <c r="U186" s="420"/>
      <c r="V186" s="420"/>
      <c r="W186" s="411"/>
      <c r="X186" s="410"/>
      <c r="Y186" s="410"/>
      <c r="Z186" s="410"/>
      <c r="AA186" s="77"/>
      <c r="AB186" s="77"/>
      <c r="AC186" s="77"/>
      <c r="AD186" s="77"/>
      <c r="AE186" s="77"/>
      <c r="AG186" s="77"/>
      <c r="AH186" s="77"/>
      <c r="AI186" s="77"/>
      <c r="AJ186" s="77"/>
      <c r="AK186" s="77"/>
      <c r="AL186" s="77"/>
      <c r="AM186" s="77"/>
      <c r="AN186" s="77"/>
      <c r="AO186" s="77"/>
      <c r="AP186" s="77"/>
      <c r="AQ186" s="77"/>
      <c r="AR186" s="77"/>
      <c r="AS186" s="77"/>
    </row>
    <row r="187" spans="1:45" ht="15.5">
      <c r="A187" s="141"/>
      <c r="B187" s="814" t="s">
        <v>326</v>
      </c>
      <c r="C187" s="814"/>
      <c r="D187" s="814"/>
      <c r="E187" s="84" t="s">
        <v>289</v>
      </c>
      <c r="F187" s="815" t="s">
        <v>290</v>
      </c>
      <c r="G187" s="815"/>
      <c r="H187" s="815"/>
      <c r="I187" s="85" t="s">
        <v>291</v>
      </c>
      <c r="J187" s="79"/>
      <c r="K187" s="420">
        <v>0</v>
      </c>
      <c r="L187" s="420">
        <v>5</v>
      </c>
      <c r="M187" s="420">
        <v>10</v>
      </c>
      <c r="N187" s="420">
        <v>15</v>
      </c>
      <c r="O187" s="420">
        <v>20</v>
      </c>
      <c r="P187" s="420">
        <v>30</v>
      </c>
      <c r="Q187" s="420">
        <v>40</v>
      </c>
      <c r="R187" s="420">
        <v>50</v>
      </c>
      <c r="S187" s="420">
        <v>60</v>
      </c>
      <c r="T187" s="420">
        <v>80</v>
      </c>
      <c r="U187" s="420">
        <v>100</v>
      </c>
      <c r="V187" s="420">
        <v>100</v>
      </c>
      <c r="W187" s="411"/>
      <c r="X187" s="420">
        <f>T187</f>
        <v>80</v>
      </c>
      <c r="Y187" s="420">
        <v>0</v>
      </c>
      <c r="Z187" s="420">
        <v>0</v>
      </c>
      <c r="AA187" s="77"/>
      <c r="AB187" s="77"/>
      <c r="AC187" s="77"/>
      <c r="AD187" s="77"/>
      <c r="AE187" s="77"/>
      <c r="AG187" s="77"/>
      <c r="AH187" s="77"/>
      <c r="AI187" s="77"/>
      <c r="AJ187" s="77"/>
      <c r="AK187" s="77"/>
      <c r="AL187" s="77"/>
      <c r="AM187" s="77"/>
      <c r="AN187" s="77"/>
      <c r="AO187" s="77"/>
      <c r="AP187" s="77"/>
      <c r="AQ187" s="77"/>
      <c r="AR187" s="77"/>
      <c r="AS187" s="77"/>
    </row>
    <row r="188" spans="1:45" ht="15.5">
      <c r="A188" s="141"/>
      <c r="B188" s="814" t="s">
        <v>292</v>
      </c>
      <c r="C188" s="814"/>
      <c r="D188" s="814"/>
      <c r="E188" s="84" t="s">
        <v>293</v>
      </c>
      <c r="F188" s="815" t="s">
        <v>290</v>
      </c>
      <c r="G188" s="815"/>
      <c r="H188" s="815"/>
      <c r="I188" s="85" t="s">
        <v>294</v>
      </c>
      <c r="J188" s="79"/>
      <c r="K188" s="420">
        <v>64500</v>
      </c>
      <c r="L188" s="420">
        <v>64500</v>
      </c>
      <c r="M188" s="420">
        <v>64500</v>
      </c>
      <c r="N188" s="420">
        <v>64500</v>
      </c>
      <c r="O188" s="420">
        <v>64500</v>
      </c>
      <c r="P188" s="420">
        <v>64500</v>
      </c>
      <c r="Q188" s="420">
        <v>64500</v>
      </c>
      <c r="R188" s="420">
        <v>64500</v>
      </c>
      <c r="S188" s="420">
        <v>64500</v>
      </c>
      <c r="T188" s="420">
        <v>64500</v>
      </c>
      <c r="U188" s="420">
        <v>64500</v>
      </c>
      <c r="V188" s="420">
        <v>64500</v>
      </c>
      <c r="W188" s="411"/>
      <c r="X188" s="420">
        <f t="shared" ref="X188:X196" si="12">T188</f>
        <v>64500</v>
      </c>
      <c r="Y188" s="420">
        <v>0</v>
      </c>
      <c r="Z188" s="420">
        <v>0</v>
      </c>
      <c r="AA188" s="77"/>
      <c r="AB188" s="77"/>
      <c r="AC188" s="77"/>
      <c r="AD188" s="77"/>
      <c r="AE188" s="77"/>
      <c r="AG188" s="77"/>
      <c r="AH188" s="77"/>
      <c r="AI188" s="77"/>
      <c r="AJ188" s="77"/>
      <c r="AK188" s="77"/>
      <c r="AL188" s="77"/>
      <c r="AM188" s="77"/>
      <c r="AN188" s="77"/>
      <c r="AO188" s="77"/>
      <c r="AP188" s="77"/>
      <c r="AQ188" s="77"/>
      <c r="AR188" s="77"/>
      <c r="AS188" s="77"/>
    </row>
    <row r="189" spans="1:45" ht="15.5">
      <c r="A189" s="141"/>
      <c r="B189" s="814" t="s">
        <v>327</v>
      </c>
      <c r="C189" s="814"/>
      <c r="D189" s="814"/>
      <c r="E189" s="84" t="s">
        <v>296</v>
      </c>
      <c r="F189" s="815" t="s">
        <v>328</v>
      </c>
      <c r="G189" s="815"/>
      <c r="H189" s="815"/>
      <c r="I189" s="85" t="s">
        <v>207</v>
      </c>
      <c r="J189" s="79"/>
      <c r="K189" s="556">
        <f>0.065</f>
        <v>6.5000000000000002E-2</v>
      </c>
      <c r="L189" s="556">
        <f t="shared" ref="L189:V189" si="13">0.065</f>
        <v>6.5000000000000002E-2</v>
      </c>
      <c r="M189" s="556">
        <f t="shared" si="13"/>
        <v>6.5000000000000002E-2</v>
      </c>
      <c r="N189" s="556">
        <f t="shared" si="13"/>
        <v>6.5000000000000002E-2</v>
      </c>
      <c r="O189" s="556">
        <f t="shared" si="13"/>
        <v>6.5000000000000002E-2</v>
      </c>
      <c r="P189" s="556">
        <f t="shared" si="13"/>
        <v>6.5000000000000002E-2</v>
      </c>
      <c r="Q189" s="556">
        <f t="shared" si="13"/>
        <v>6.5000000000000002E-2</v>
      </c>
      <c r="R189" s="556">
        <f t="shared" si="13"/>
        <v>6.5000000000000002E-2</v>
      </c>
      <c r="S189" s="556">
        <f t="shared" si="13"/>
        <v>6.5000000000000002E-2</v>
      </c>
      <c r="T189" s="556">
        <f t="shared" si="13"/>
        <v>6.5000000000000002E-2</v>
      </c>
      <c r="U189" s="556">
        <f t="shared" si="13"/>
        <v>6.5000000000000002E-2</v>
      </c>
      <c r="V189" s="556">
        <f t="shared" si="13"/>
        <v>6.5000000000000002E-2</v>
      </c>
      <c r="W189" s="411"/>
      <c r="X189" s="420">
        <f t="shared" si="12"/>
        <v>6.5000000000000002E-2</v>
      </c>
      <c r="Y189" s="420">
        <v>0</v>
      </c>
      <c r="Z189" s="420">
        <v>0</v>
      </c>
      <c r="AA189" s="77"/>
      <c r="AB189" s="77"/>
      <c r="AC189" s="77"/>
      <c r="AD189" s="77"/>
      <c r="AE189" s="77"/>
      <c r="AG189" s="77"/>
      <c r="AH189" s="77"/>
      <c r="AI189" s="77"/>
      <c r="AJ189" s="77"/>
      <c r="AK189" s="77"/>
      <c r="AL189" s="77"/>
      <c r="AM189" s="77"/>
      <c r="AN189" s="77"/>
      <c r="AO189" s="77"/>
      <c r="AP189" s="77"/>
      <c r="AQ189" s="77"/>
      <c r="AR189" s="77"/>
      <c r="AS189" s="77"/>
    </row>
    <row r="190" spans="1:45" ht="15.5">
      <c r="A190" s="141"/>
      <c r="B190" s="814" t="s">
        <v>209</v>
      </c>
      <c r="C190" s="814"/>
      <c r="D190" s="814"/>
      <c r="E190" s="84" t="s">
        <v>299</v>
      </c>
      <c r="F190" s="815" t="s">
        <v>329</v>
      </c>
      <c r="G190" s="815"/>
      <c r="H190" s="815"/>
      <c r="I190" s="85" t="s">
        <v>210</v>
      </c>
      <c r="J190" s="79"/>
      <c r="K190" s="556">
        <v>1.296</v>
      </c>
      <c r="L190" s="556">
        <v>1.296</v>
      </c>
      <c r="M190" s="556">
        <v>1.296</v>
      </c>
      <c r="N190" s="556">
        <v>1.296</v>
      </c>
      <c r="O190" s="556">
        <v>1.296</v>
      </c>
      <c r="P190" s="556">
        <v>1.296</v>
      </c>
      <c r="Q190" s="556">
        <v>1.296</v>
      </c>
      <c r="R190" s="556">
        <v>1.296</v>
      </c>
      <c r="S190" s="556">
        <v>1.296</v>
      </c>
      <c r="T190" s="556">
        <v>1.296</v>
      </c>
      <c r="U190" s="556">
        <v>1.296</v>
      </c>
      <c r="V190" s="556">
        <v>1.296</v>
      </c>
      <c r="W190" s="411"/>
      <c r="X190" s="420">
        <f t="shared" si="12"/>
        <v>1.296</v>
      </c>
      <c r="Y190" s="420">
        <v>0</v>
      </c>
      <c r="Z190" s="420">
        <v>0</v>
      </c>
      <c r="AA190" s="77"/>
      <c r="AB190" s="77"/>
      <c r="AC190" s="77"/>
      <c r="AD190" s="77"/>
      <c r="AE190" s="77"/>
      <c r="AG190" s="77"/>
      <c r="AH190" s="77"/>
      <c r="AI190" s="77"/>
      <c r="AJ190" s="77"/>
      <c r="AK190" s="77"/>
      <c r="AL190" s="77"/>
      <c r="AM190" s="77"/>
      <c r="AN190" s="77"/>
      <c r="AO190" s="77"/>
      <c r="AP190" s="77"/>
      <c r="AQ190" s="77"/>
      <c r="AR190" s="77"/>
      <c r="AS190" s="77"/>
    </row>
    <row r="191" spans="1:45" ht="15.5">
      <c r="A191" s="141"/>
      <c r="B191" s="816" t="s">
        <v>307</v>
      </c>
      <c r="C191" s="816"/>
      <c r="D191" s="816"/>
      <c r="E191" s="84" t="s">
        <v>305</v>
      </c>
      <c r="F191" s="815" t="s">
        <v>1470</v>
      </c>
      <c r="G191" s="815"/>
      <c r="H191" s="815"/>
      <c r="I191" s="85" t="s">
        <v>199</v>
      </c>
      <c r="J191" s="79"/>
      <c r="K191" s="420">
        <f>K190*K189*1000</f>
        <v>84.240000000000009</v>
      </c>
      <c r="L191" s="420">
        <f t="shared" ref="L191:V191" si="14">L190*L189*1000</f>
        <v>84.240000000000009</v>
      </c>
      <c r="M191" s="420">
        <f t="shared" si="14"/>
        <v>84.240000000000009</v>
      </c>
      <c r="N191" s="420">
        <f t="shared" si="14"/>
        <v>84.240000000000009</v>
      </c>
      <c r="O191" s="420">
        <f t="shared" si="14"/>
        <v>84.240000000000009</v>
      </c>
      <c r="P191" s="420">
        <f t="shared" si="14"/>
        <v>84.240000000000009</v>
      </c>
      <c r="Q191" s="420">
        <f t="shared" si="14"/>
        <v>84.240000000000009</v>
      </c>
      <c r="R191" s="420">
        <f t="shared" si="14"/>
        <v>84.240000000000009</v>
      </c>
      <c r="S191" s="420">
        <f t="shared" si="14"/>
        <v>84.240000000000009</v>
      </c>
      <c r="T191" s="420">
        <f t="shared" si="14"/>
        <v>84.240000000000009</v>
      </c>
      <c r="U191" s="420">
        <f t="shared" si="14"/>
        <v>84.240000000000009</v>
      </c>
      <c r="V191" s="420">
        <f t="shared" si="14"/>
        <v>84.240000000000009</v>
      </c>
      <c r="W191" s="411"/>
      <c r="X191" s="420">
        <f t="shared" si="12"/>
        <v>84.240000000000009</v>
      </c>
      <c r="Y191" s="420">
        <v>0</v>
      </c>
      <c r="Z191" s="420">
        <v>0</v>
      </c>
      <c r="AA191" s="77"/>
      <c r="AB191" s="77"/>
      <c r="AC191" s="77"/>
      <c r="AD191" s="77"/>
      <c r="AE191" s="77"/>
      <c r="AG191" s="77"/>
      <c r="AH191" s="77"/>
      <c r="AI191" s="77"/>
      <c r="AJ191" s="77"/>
      <c r="AK191" s="77"/>
      <c r="AL191" s="77"/>
      <c r="AM191" s="77"/>
      <c r="AN191" s="77"/>
      <c r="AO191" s="77"/>
      <c r="AP191" s="77"/>
      <c r="AQ191" s="77"/>
      <c r="AR191" s="77"/>
      <c r="AS191" s="77"/>
    </row>
    <row r="192" spans="1:45" ht="15.5">
      <c r="A192" s="141"/>
      <c r="B192" s="814"/>
      <c r="C192" s="814"/>
      <c r="D192" s="814"/>
      <c r="E192" s="84" t="s">
        <v>308</v>
      </c>
      <c r="F192" s="815"/>
      <c r="G192" s="815"/>
      <c r="H192" s="815"/>
      <c r="I192" s="85"/>
      <c r="J192" s="79"/>
      <c r="K192" s="420">
        <v>0</v>
      </c>
      <c r="L192" s="420">
        <v>0</v>
      </c>
      <c r="M192" s="420">
        <v>0</v>
      </c>
      <c r="N192" s="420">
        <v>0</v>
      </c>
      <c r="O192" s="420">
        <v>0</v>
      </c>
      <c r="P192" s="420">
        <v>0</v>
      </c>
      <c r="Q192" s="420">
        <v>0</v>
      </c>
      <c r="R192" s="420">
        <v>0</v>
      </c>
      <c r="S192" s="420">
        <v>0</v>
      </c>
      <c r="T192" s="420">
        <v>0</v>
      </c>
      <c r="U192" s="420">
        <v>0</v>
      </c>
      <c r="V192" s="420">
        <v>0</v>
      </c>
      <c r="W192" s="411"/>
      <c r="X192" s="420">
        <f t="shared" si="12"/>
        <v>0</v>
      </c>
      <c r="Y192" s="420">
        <v>0</v>
      </c>
      <c r="Z192" s="420">
        <v>0</v>
      </c>
      <c r="AA192" s="77"/>
      <c r="AB192" s="77"/>
      <c r="AC192" s="77"/>
      <c r="AD192" s="77"/>
      <c r="AE192" s="77"/>
      <c r="AG192" s="77"/>
      <c r="AH192" s="77"/>
      <c r="AI192" s="77"/>
      <c r="AJ192" s="77"/>
      <c r="AK192" s="77"/>
      <c r="AL192" s="77"/>
      <c r="AM192" s="77"/>
      <c r="AN192" s="77"/>
      <c r="AO192" s="77"/>
      <c r="AP192" s="77"/>
      <c r="AQ192" s="77"/>
      <c r="AR192" s="77"/>
      <c r="AS192" s="77"/>
    </row>
    <row r="193" spans="1:45" ht="15.5">
      <c r="A193" s="141"/>
      <c r="B193" s="814"/>
      <c r="C193" s="814"/>
      <c r="D193" s="814"/>
      <c r="E193" s="84" t="s">
        <v>330</v>
      </c>
      <c r="F193" s="815"/>
      <c r="G193" s="815"/>
      <c r="H193" s="815"/>
      <c r="I193" s="85"/>
      <c r="J193" s="79"/>
      <c r="K193" s="420">
        <v>0</v>
      </c>
      <c r="L193" s="420">
        <v>0</v>
      </c>
      <c r="M193" s="420">
        <v>0</v>
      </c>
      <c r="N193" s="420">
        <v>0</v>
      </c>
      <c r="O193" s="420">
        <v>0</v>
      </c>
      <c r="P193" s="420">
        <v>0</v>
      </c>
      <c r="Q193" s="420">
        <v>0</v>
      </c>
      <c r="R193" s="420">
        <v>0</v>
      </c>
      <c r="S193" s="420">
        <v>0</v>
      </c>
      <c r="T193" s="420">
        <v>0</v>
      </c>
      <c r="U193" s="420">
        <v>0</v>
      </c>
      <c r="V193" s="420">
        <v>0</v>
      </c>
      <c r="W193" s="411"/>
      <c r="X193" s="420">
        <f t="shared" si="12"/>
        <v>0</v>
      </c>
      <c r="Y193" s="420">
        <v>0</v>
      </c>
      <c r="Z193" s="420">
        <v>0</v>
      </c>
      <c r="AA193" s="77"/>
      <c r="AB193" s="77"/>
      <c r="AC193" s="77"/>
      <c r="AD193" s="77"/>
      <c r="AE193" s="77"/>
      <c r="AG193" s="77"/>
      <c r="AH193" s="77"/>
      <c r="AI193" s="77"/>
      <c r="AJ193" s="77"/>
      <c r="AK193" s="77"/>
      <c r="AL193" s="77"/>
      <c r="AM193" s="77"/>
      <c r="AN193" s="77"/>
      <c r="AO193" s="77"/>
      <c r="AP193" s="77"/>
      <c r="AQ193" s="77"/>
      <c r="AR193" s="77"/>
      <c r="AS193" s="77"/>
    </row>
    <row r="194" spans="1:45" ht="15.5">
      <c r="A194" s="141"/>
      <c r="B194" s="814"/>
      <c r="C194" s="814"/>
      <c r="D194" s="814"/>
      <c r="E194" s="84" t="s">
        <v>310</v>
      </c>
      <c r="F194" s="815"/>
      <c r="G194" s="815"/>
      <c r="H194" s="815"/>
      <c r="I194" s="85"/>
      <c r="J194" s="79"/>
      <c r="K194" s="420">
        <v>0</v>
      </c>
      <c r="L194" s="420">
        <v>0</v>
      </c>
      <c r="M194" s="420">
        <v>0</v>
      </c>
      <c r="N194" s="420">
        <v>0</v>
      </c>
      <c r="O194" s="420">
        <v>0</v>
      </c>
      <c r="P194" s="420">
        <v>0</v>
      </c>
      <c r="Q194" s="420">
        <v>0</v>
      </c>
      <c r="R194" s="420">
        <v>0</v>
      </c>
      <c r="S194" s="420">
        <v>0</v>
      </c>
      <c r="T194" s="420">
        <v>0</v>
      </c>
      <c r="U194" s="420">
        <v>0</v>
      </c>
      <c r="V194" s="420">
        <v>0</v>
      </c>
      <c r="W194" s="411"/>
      <c r="X194" s="420">
        <f t="shared" si="12"/>
        <v>0</v>
      </c>
      <c r="Y194" s="420">
        <v>0</v>
      </c>
      <c r="Z194" s="420">
        <v>0</v>
      </c>
      <c r="AA194" s="77"/>
      <c r="AB194" s="77"/>
      <c r="AC194" s="77"/>
      <c r="AD194" s="77"/>
      <c r="AE194" s="77"/>
      <c r="AG194" s="77"/>
      <c r="AH194" s="77"/>
      <c r="AI194" s="77"/>
      <c r="AJ194" s="77"/>
      <c r="AK194" s="77"/>
      <c r="AL194" s="77"/>
      <c r="AM194" s="77"/>
      <c r="AN194" s="77"/>
      <c r="AO194" s="77"/>
      <c r="AP194" s="77"/>
      <c r="AQ194" s="77"/>
      <c r="AR194" s="77"/>
      <c r="AS194" s="77"/>
    </row>
    <row r="195" spans="1:45" ht="15.5">
      <c r="A195" s="141"/>
      <c r="B195" s="814"/>
      <c r="C195" s="814"/>
      <c r="D195" s="814"/>
      <c r="E195" s="86" t="s">
        <v>311</v>
      </c>
      <c r="F195" s="815"/>
      <c r="G195" s="815"/>
      <c r="H195" s="815"/>
      <c r="I195" s="85"/>
      <c r="J195" s="79"/>
      <c r="K195" s="420">
        <v>0</v>
      </c>
      <c r="L195" s="420">
        <v>0</v>
      </c>
      <c r="M195" s="420">
        <v>0</v>
      </c>
      <c r="N195" s="420">
        <v>0</v>
      </c>
      <c r="O195" s="420">
        <v>0</v>
      </c>
      <c r="P195" s="420">
        <v>0</v>
      </c>
      <c r="Q195" s="420">
        <v>0</v>
      </c>
      <c r="R195" s="420">
        <v>0</v>
      </c>
      <c r="S195" s="420">
        <v>0</v>
      </c>
      <c r="T195" s="420">
        <v>0</v>
      </c>
      <c r="U195" s="420">
        <v>0</v>
      </c>
      <c r="V195" s="420">
        <v>0</v>
      </c>
      <c r="W195" s="411"/>
      <c r="X195" s="420">
        <f t="shared" si="12"/>
        <v>0</v>
      </c>
      <c r="Y195" s="420">
        <v>0</v>
      </c>
      <c r="Z195" s="420">
        <v>0</v>
      </c>
      <c r="AA195" s="77"/>
      <c r="AB195" s="77"/>
      <c r="AC195" s="77"/>
      <c r="AD195" s="77"/>
      <c r="AE195" s="77"/>
      <c r="AG195" s="77"/>
      <c r="AH195" s="77"/>
      <c r="AI195" s="77"/>
      <c r="AJ195" s="77"/>
      <c r="AK195" s="77"/>
      <c r="AL195" s="77"/>
      <c r="AM195" s="77"/>
      <c r="AN195" s="77"/>
      <c r="AO195" s="77"/>
      <c r="AP195" s="77"/>
      <c r="AQ195" s="77"/>
      <c r="AR195" s="77"/>
      <c r="AS195" s="77"/>
    </row>
    <row r="196" spans="1:45" ht="16" thickBot="1">
      <c r="A196" s="141"/>
      <c r="B196" s="814"/>
      <c r="C196" s="814"/>
      <c r="D196" s="814"/>
      <c r="E196" s="84" t="s">
        <v>312</v>
      </c>
      <c r="F196" s="815"/>
      <c r="G196" s="815"/>
      <c r="H196" s="815"/>
      <c r="I196" s="85"/>
      <c r="J196" s="79"/>
      <c r="K196" s="554">
        <v>0</v>
      </c>
      <c r="L196" s="554">
        <v>0</v>
      </c>
      <c r="M196" s="554">
        <v>0</v>
      </c>
      <c r="N196" s="554">
        <v>0</v>
      </c>
      <c r="O196" s="554">
        <v>0</v>
      </c>
      <c r="P196" s="554">
        <v>0</v>
      </c>
      <c r="Q196" s="554">
        <v>0</v>
      </c>
      <c r="R196" s="554">
        <v>0</v>
      </c>
      <c r="S196" s="554">
        <v>0</v>
      </c>
      <c r="T196" s="554">
        <v>0</v>
      </c>
      <c r="U196" s="554">
        <v>0</v>
      </c>
      <c r="V196" s="554">
        <v>0</v>
      </c>
      <c r="W196" s="411"/>
      <c r="X196" s="420">
        <f t="shared" si="12"/>
        <v>0</v>
      </c>
      <c r="Y196" s="420">
        <v>0</v>
      </c>
      <c r="Z196" s="420">
        <v>0</v>
      </c>
      <c r="AA196" s="77"/>
      <c r="AB196" s="77"/>
      <c r="AC196" s="77"/>
      <c r="AD196" s="77"/>
      <c r="AE196" s="77"/>
      <c r="AG196" s="77"/>
      <c r="AH196" s="77"/>
      <c r="AI196" s="77"/>
      <c r="AJ196" s="77"/>
      <c r="AK196" s="77"/>
      <c r="AL196" s="77"/>
      <c r="AM196" s="77"/>
      <c r="AN196" s="77"/>
      <c r="AO196" s="77"/>
      <c r="AP196" s="77"/>
      <c r="AQ196" s="77"/>
      <c r="AR196" s="77"/>
      <c r="AS196" s="77"/>
    </row>
    <row r="197" spans="1:45" s="1" customFormat="1" ht="15.65" customHeight="1" thickTop="1">
      <c r="A197" s="141"/>
      <c r="B197" s="817" t="s">
        <v>331</v>
      </c>
      <c r="C197" s="818"/>
      <c r="D197" s="818"/>
      <c r="E197" s="818"/>
      <c r="F197" s="818"/>
      <c r="G197" s="818"/>
      <c r="H197" s="819"/>
      <c r="I197" s="87" t="s">
        <v>81</v>
      </c>
      <c r="J197" s="163"/>
      <c r="K197" s="421">
        <f>K187*K188*K191/1000000</f>
        <v>0</v>
      </c>
      <c r="L197" s="421">
        <f t="shared" ref="L197:V197" si="15">L187*L188*L191/1000000</f>
        <v>27.167400000000004</v>
      </c>
      <c r="M197" s="421">
        <f t="shared" si="15"/>
        <v>54.334800000000008</v>
      </c>
      <c r="N197" s="421">
        <f t="shared" si="15"/>
        <v>81.502200000000016</v>
      </c>
      <c r="O197" s="421">
        <f t="shared" si="15"/>
        <v>108.66960000000002</v>
      </c>
      <c r="P197" s="421">
        <f t="shared" si="15"/>
        <v>163.00440000000003</v>
      </c>
      <c r="Q197" s="421">
        <f t="shared" si="15"/>
        <v>217.33920000000003</v>
      </c>
      <c r="R197" s="421">
        <f t="shared" si="15"/>
        <v>271.67399999999998</v>
      </c>
      <c r="S197" s="421">
        <f t="shared" si="15"/>
        <v>326.00880000000006</v>
      </c>
      <c r="T197" s="421">
        <f t="shared" si="15"/>
        <v>434.67840000000007</v>
      </c>
      <c r="U197" s="421">
        <f t="shared" si="15"/>
        <v>543.34799999999996</v>
      </c>
      <c r="V197" s="421">
        <f t="shared" si="15"/>
        <v>543.34799999999996</v>
      </c>
      <c r="W197" s="422"/>
      <c r="X197" s="423"/>
      <c r="Y197" s="423"/>
      <c r="Z197" s="423"/>
      <c r="AA197" s="80"/>
      <c r="AB197" s="77"/>
      <c r="AC197" s="77"/>
      <c r="AD197" s="77"/>
      <c r="AE197" s="77"/>
      <c r="AF197" s="77"/>
      <c r="AG197" s="77"/>
      <c r="AH197" s="77"/>
      <c r="AI197" s="77"/>
      <c r="AJ197" s="77"/>
      <c r="AK197" s="77"/>
      <c r="AL197" s="77"/>
      <c r="AM197" s="77"/>
      <c r="AN197" s="77"/>
      <c r="AO197" s="77"/>
      <c r="AP197" s="77"/>
      <c r="AQ197" s="77"/>
      <c r="AR197" s="77"/>
      <c r="AS197" s="77"/>
    </row>
    <row r="198" spans="1:45" s="1" customFormat="1" ht="15.75" customHeight="1">
      <c r="A198" s="141"/>
      <c r="B198" s="817" t="s">
        <v>332</v>
      </c>
      <c r="C198" s="818"/>
      <c r="D198" s="818"/>
      <c r="E198" s="818"/>
      <c r="F198" s="818"/>
      <c r="G198" s="818"/>
      <c r="H198" s="819"/>
      <c r="I198" s="87" t="s">
        <v>81</v>
      </c>
      <c r="J198" s="163"/>
      <c r="K198" s="414">
        <f>K197</f>
        <v>0</v>
      </c>
      <c r="L198" s="414">
        <f t="shared" ref="L198:V198" si="16">K198+L197</f>
        <v>27.167400000000004</v>
      </c>
      <c r="M198" s="414">
        <f t="shared" si="16"/>
        <v>81.502200000000016</v>
      </c>
      <c r="N198" s="414">
        <f t="shared" si="16"/>
        <v>163.00440000000003</v>
      </c>
      <c r="O198" s="414">
        <f t="shared" si="16"/>
        <v>271.67400000000004</v>
      </c>
      <c r="P198" s="414">
        <f t="shared" si="16"/>
        <v>434.67840000000007</v>
      </c>
      <c r="Q198" s="414">
        <f t="shared" si="16"/>
        <v>652.01760000000013</v>
      </c>
      <c r="R198" s="414">
        <f t="shared" si="16"/>
        <v>923.69160000000011</v>
      </c>
      <c r="S198" s="414">
        <f t="shared" si="16"/>
        <v>1249.7004000000002</v>
      </c>
      <c r="T198" s="414">
        <f t="shared" si="16"/>
        <v>1684.3788000000002</v>
      </c>
      <c r="U198" s="414">
        <f t="shared" si="16"/>
        <v>2227.7268000000004</v>
      </c>
      <c r="V198" s="414">
        <f t="shared" si="16"/>
        <v>2771.0748000000003</v>
      </c>
      <c r="W198" s="415"/>
      <c r="X198" s="420">
        <f>T198</f>
        <v>1684.3788000000002</v>
      </c>
      <c r="Y198" s="420">
        <f>X198+'Auxillary calculation'!AF16</f>
        <v>6954.8544000000002</v>
      </c>
      <c r="Z198" s="420">
        <f>Y198+'Auxillary calculation'!AG16</f>
        <v>8693.5679999999993</v>
      </c>
      <c r="AA198" s="80"/>
      <c r="AB198" s="77"/>
      <c r="AC198" s="77"/>
      <c r="AD198" s="77"/>
      <c r="AE198" s="77"/>
      <c r="AF198" s="77"/>
      <c r="AG198" s="77"/>
      <c r="AH198" s="77"/>
      <c r="AI198" s="77"/>
      <c r="AJ198" s="77"/>
      <c r="AK198" s="77"/>
      <c r="AL198" s="77"/>
      <c r="AM198" s="77"/>
      <c r="AN198" s="77"/>
      <c r="AO198" s="77"/>
      <c r="AP198" s="77"/>
      <c r="AQ198" s="77"/>
      <c r="AR198" s="77"/>
      <c r="AS198" s="77"/>
    </row>
    <row r="199" spans="1:45" s="1" customFormat="1" ht="15" customHeight="1">
      <c r="A199" s="394"/>
      <c r="B199" s="6"/>
      <c r="C199" s="6"/>
      <c r="D199" s="6"/>
      <c r="E199" s="6"/>
      <c r="F199" s="6"/>
      <c r="G199" s="6"/>
      <c r="H199" s="6"/>
      <c r="I199" s="50"/>
      <c r="J199" s="50"/>
      <c r="K199" s="50"/>
      <c r="L199" s="50"/>
      <c r="M199" s="50"/>
      <c r="N199" s="50"/>
      <c r="O199" s="50"/>
      <c r="P199" s="50"/>
      <c r="Q199" s="50"/>
      <c r="R199" s="77"/>
      <c r="S199" s="77"/>
      <c r="T199" s="77"/>
      <c r="U199" s="77"/>
      <c r="V199" s="77"/>
      <c r="W199" s="77"/>
      <c r="X199" s="77"/>
      <c r="Y199" s="77"/>
      <c r="Z199" s="77"/>
      <c r="AA199" s="12"/>
      <c r="AB199" s="12"/>
      <c r="AC199" s="77"/>
      <c r="AD199" s="77"/>
      <c r="AE199" s="77"/>
      <c r="AF199" s="77"/>
      <c r="AG199" s="77"/>
      <c r="AH199" s="77"/>
      <c r="AI199" s="77"/>
      <c r="AJ199" s="77"/>
      <c r="AK199" s="77"/>
      <c r="AL199" s="77"/>
      <c r="AM199" s="77"/>
      <c r="AN199" s="77"/>
      <c r="AO199" s="77"/>
      <c r="AP199" s="77"/>
      <c r="AQ199" s="77"/>
      <c r="AR199" s="77"/>
      <c r="AS199" s="77"/>
    </row>
    <row r="200" spans="1:45" s="1" customFormat="1" ht="15" customHeight="1">
      <c r="A200" s="394"/>
      <c r="B200" s="6"/>
      <c r="C200" s="6"/>
      <c r="D200" s="6"/>
      <c r="E200" s="6"/>
      <c r="F200" s="6"/>
      <c r="G200" s="6"/>
      <c r="H200" s="6"/>
      <c r="I200" s="50"/>
      <c r="J200" s="50"/>
      <c r="K200" s="50"/>
      <c r="L200" s="50"/>
      <c r="M200" s="50"/>
      <c r="N200" s="50"/>
      <c r="O200" s="50"/>
      <c r="P200" s="50"/>
      <c r="Q200" s="50"/>
      <c r="R200" s="77"/>
      <c r="S200" s="77"/>
      <c r="T200" s="77"/>
      <c r="U200" s="77"/>
      <c r="V200" s="77"/>
      <c r="W200" s="77"/>
      <c r="X200" s="148" t="s">
        <v>315</v>
      </c>
      <c r="Y200" s="77"/>
      <c r="Z200" s="77"/>
      <c r="AA200" s="12"/>
      <c r="AB200" s="12"/>
      <c r="AC200" s="77"/>
      <c r="AD200" s="77"/>
      <c r="AE200" s="77"/>
      <c r="AF200" s="77"/>
      <c r="AG200" s="77"/>
      <c r="AH200" s="77"/>
      <c r="AI200" s="77"/>
      <c r="AJ200" s="77"/>
      <c r="AK200" s="77"/>
      <c r="AL200" s="77"/>
      <c r="AM200" s="77"/>
      <c r="AN200" s="77"/>
      <c r="AO200" s="77"/>
      <c r="AP200" s="77"/>
      <c r="AQ200" s="77"/>
      <c r="AR200" s="77"/>
      <c r="AS200" s="77"/>
    </row>
    <row r="201" spans="1:45" ht="14.15" customHeight="1">
      <c r="A201" s="22"/>
      <c r="B201" s="53"/>
      <c r="C201" s="53"/>
      <c r="D201" s="53"/>
      <c r="E201" s="53"/>
      <c r="F201" s="53"/>
      <c r="G201" s="53"/>
      <c r="H201" s="53"/>
      <c r="I201" s="53"/>
      <c r="J201" s="53"/>
      <c r="K201" s="53"/>
      <c r="L201" s="53"/>
      <c r="M201" s="53"/>
      <c r="N201" s="53"/>
      <c r="O201" s="53"/>
      <c r="P201" s="53"/>
      <c r="Q201" s="53"/>
      <c r="R201" s="22"/>
      <c r="S201" s="22"/>
      <c r="T201" s="22"/>
      <c r="U201" s="22"/>
      <c r="V201" s="22"/>
      <c r="W201" s="22"/>
      <c r="X201" s="22"/>
      <c r="Y201" s="22"/>
      <c r="Z201" s="77"/>
      <c r="AA201" s="77"/>
      <c r="AB201" s="77"/>
      <c r="AC201" s="77"/>
      <c r="AD201" s="77"/>
      <c r="AE201" s="77"/>
      <c r="AG201" s="77"/>
      <c r="AH201" s="77"/>
      <c r="AI201" s="77"/>
      <c r="AJ201" s="77"/>
      <c r="AK201" s="77"/>
      <c r="AL201" s="77"/>
      <c r="AM201" s="77"/>
      <c r="AN201" s="77"/>
      <c r="AO201" s="77"/>
      <c r="AP201" s="77"/>
      <c r="AQ201" s="77"/>
      <c r="AR201" s="77"/>
      <c r="AS201" s="77"/>
    </row>
    <row r="202" spans="1:45" ht="14.15" customHeight="1">
      <c r="A202" s="22"/>
      <c r="B202" s="857" t="s">
        <v>333</v>
      </c>
      <c r="C202" s="857"/>
      <c r="D202" s="857"/>
      <c r="E202" s="857"/>
      <c r="F202" s="857"/>
      <c r="G202" s="857"/>
      <c r="H202" s="857"/>
      <c r="I202" s="857"/>
      <c r="J202" s="857"/>
      <c r="K202" s="857"/>
      <c r="L202" s="857"/>
      <c r="M202" s="857"/>
      <c r="N202" s="857"/>
      <c r="O202" s="857"/>
      <c r="P202" s="857"/>
      <c r="Q202" s="857"/>
      <c r="R202" s="857"/>
      <c r="S202" s="857"/>
      <c r="T202" s="857"/>
      <c r="U202" s="857"/>
      <c r="V202" s="857"/>
      <c r="W202" s="857"/>
      <c r="X202" s="857"/>
      <c r="Y202" s="857"/>
      <c r="Z202" s="857"/>
      <c r="AA202" s="77"/>
      <c r="AB202" s="77"/>
      <c r="AC202" s="77"/>
      <c r="AD202" s="77"/>
      <c r="AE202" s="77"/>
      <c r="AG202" s="77"/>
      <c r="AH202" s="77"/>
      <c r="AI202" s="77"/>
      <c r="AJ202" s="77"/>
      <c r="AK202" s="77"/>
      <c r="AL202" s="77"/>
      <c r="AM202" s="77"/>
      <c r="AN202" s="77"/>
      <c r="AO202" s="77"/>
      <c r="AP202" s="77"/>
      <c r="AQ202" s="77"/>
      <c r="AR202" s="77"/>
      <c r="AS202" s="77"/>
    </row>
    <row r="203" spans="1:45" s="1" customFormat="1">
      <c r="A203" s="394"/>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c r="X203" s="253"/>
      <c r="Y203" s="253"/>
      <c r="Z203" s="253"/>
      <c r="AA203" s="80"/>
      <c r="AB203" s="80"/>
      <c r="AC203" s="77"/>
      <c r="AD203" s="77"/>
      <c r="AE203" s="77"/>
      <c r="AF203" s="77"/>
      <c r="AG203" s="77"/>
      <c r="AH203" s="77"/>
      <c r="AI203" s="77"/>
      <c r="AJ203" s="77"/>
      <c r="AK203" s="77"/>
      <c r="AL203" s="77"/>
      <c r="AM203" s="77"/>
      <c r="AN203" s="77"/>
      <c r="AO203" s="77"/>
      <c r="AP203" s="77"/>
      <c r="AQ203" s="77"/>
      <c r="AR203" s="77"/>
      <c r="AS203" s="77"/>
    </row>
    <row r="204" spans="1:45" s="1" customFormat="1">
      <c r="A204" s="394"/>
      <c r="B204" s="212" t="s">
        <v>334</v>
      </c>
      <c r="C204" s="253"/>
      <c r="D204" s="253"/>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c r="AA204" s="80"/>
      <c r="AB204" s="80"/>
      <c r="AC204" s="77"/>
      <c r="AD204" s="77"/>
      <c r="AE204" s="77"/>
      <c r="AF204" s="77"/>
      <c r="AG204" s="77"/>
      <c r="AH204" s="77"/>
      <c r="AI204" s="77"/>
      <c r="AJ204" s="77"/>
      <c r="AK204" s="77"/>
      <c r="AL204" s="77"/>
      <c r="AM204" s="77"/>
      <c r="AN204" s="77"/>
      <c r="AO204" s="77"/>
      <c r="AP204" s="77"/>
      <c r="AQ204" s="70"/>
      <c r="AR204" s="70"/>
      <c r="AS204" s="70"/>
    </row>
    <row r="205" spans="1:45" s="1" customFormat="1" ht="14.25" customHeight="1">
      <c r="A205" s="22"/>
      <c r="B205" s="11"/>
      <c r="C205" s="11"/>
      <c r="D205" s="11"/>
      <c r="E205" s="11"/>
      <c r="F205" s="11"/>
      <c r="G205" s="11"/>
      <c r="H205" s="11"/>
      <c r="I205" s="11"/>
      <c r="J205" s="11"/>
      <c r="K205" s="81">
        <f>Calc!$J$6</f>
        <v>2021</v>
      </c>
      <c r="L205" s="81">
        <f>Calc!$J$7</f>
        <v>2022</v>
      </c>
      <c r="M205" s="81">
        <f>Calc!$J$8</f>
        <v>2023</v>
      </c>
      <c r="N205" s="81">
        <f>Calc!$J$9</f>
        <v>2024</v>
      </c>
      <c r="O205" s="81">
        <f>Calc!$J$10</f>
        <v>2025</v>
      </c>
      <c r="P205" s="81" t="str">
        <f>Calc!$J$11</f>
        <v/>
      </c>
      <c r="Q205" s="81" t="str">
        <f>Calc!$J$12</f>
        <v/>
      </c>
      <c r="R205" s="81" t="str">
        <f>Calc!$J$13</f>
        <v/>
      </c>
      <c r="S205" s="81" t="str">
        <f>Calc!$J$14</f>
        <v/>
      </c>
      <c r="T205" s="81" t="str">
        <f>Calc!$J$15</f>
        <v/>
      </c>
      <c r="U205" s="81" t="str">
        <f>Calc!$J$16</f>
        <v/>
      </c>
      <c r="V205" s="81" t="str">
        <f>Calc!$J$17</f>
        <v/>
      </c>
      <c r="W205" s="11"/>
      <c r="X205" s="835" t="s">
        <v>282</v>
      </c>
      <c r="Y205" s="836"/>
      <c r="Z205" s="837"/>
      <c r="AA205" s="70"/>
      <c r="AB205" s="80"/>
      <c r="AC205" s="77"/>
      <c r="AD205" s="77"/>
      <c r="AE205" s="77"/>
      <c r="AF205" s="77"/>
      <c r="AG205" s="77"/>
      <c r="AH205" s="77"/>
      <c r="AI205" s="77"/>
      <c r="AJ205" s="77"/>
      <c r="AK205" s="77"/>
      <c r="AL205" s="77"/>
      <c r="AM205" s="77"/>
      <c r="AN205" s="77"/>
      <c r="AO205" s="77"/>
      <c r="AP205" s="77"/>
      <c r="AQ205" s="77"/>
      <c r="AR205" s="77"/>
      <c r="AS205" s="77"/>
    </row>
    <row r="206" spans="1:45" s="1" customFormat="1" ht="25">
      <c r="A206" s="141"/>
      <c r="B206" s="821" t="s">
        <v>283</v>
      </c>
      <c r="C206" s="821"/>
      <c r="D206" s="821"/>
      <c r="E206" s="82" t="s">
        <v>284</v>
      </c>
      <c r="F206" s="821" t="s">
        <v>285</v>
      </c>
      <c r="G206" s="821"/>
      <c r="H206" s="821"/>
      <c r="I206" s="83" t="s">
        <v>73</v>
      </c>
      <c r="J206" s="11"/>
      <c r="K206" s="71" t="s">
        <v>232</v>
      </c>
      <c r="L206" s="71" t="s">
        <v>233</v>
      </c>
      <c r="M206" s="71" t="s">
        <v>234</v>
      </c>
      <c r="N206" s="71" t="s">
        <v>235</v>
      </c>
      <c r="O206" s="71" t="s">
        <v>236</v>
      </c>
      <c r="P206" s="71" t="s">
        <v>237</v>
      </c>
      <c r="Q206" s="71" t="s">
        <v>238</v>
      </c>
      <c r="R206" s="71" t="s">
        <v>239</v>
      </c>
      <c r="S206" s="71" t="s">
        <v>240</v>
      </c>
      <c r="T206" s="71" t="s">
        <v>241</v>
      </c>
      <c r="U206" s="71" t="s">
        <v>242</v>
      </c>
      <c r="V206" s="71" t="s">
        <v>243</v>
      </c>
      <c r="W206" s="11"/>
      <c r="X206" s="14">
        <v>2030</v>
      </c>
      <c r="Y206" s="14">
        <v>2040</v>
      </c>
      <c r="Z206" s="14">
        <v>2050</v>
      </c>
      <c r="AA206" s="80"/>
      <c r="AB206" s="77"/>
      <c r="AC206" s="77"/>
      <c r="AD206" s="77"/>
      <c r="AE206" s="77"/>
      <c r="AF206" s="77"/>
      <c r="AG206" s="77"/>
      <c r="AH206" s="77"/>
      <c r="AI206" s="77"/>
      <c r="AJ206" s="77"/>
      <c r="AK206" s="77"/>
      <c r="AL206" s="77"/>
      <c r="AM206" s="77"/>
      <c r="AN206" s="77"/>
      <c r="AO206" s="77"/>
      <c r="AP206" s="77"/>
      <c r="AQ206" s="77"/>
      <c r="AR206" s="77"/>
      <c r="AS206" s="77"/>
    </row>
    <row r="207" spans="1:45" ht="15.5">
      <c r="A207" s="141"/>
      <c r="B207" s="816" t="s">
        <v>325</v>
      </c>
      <c r="C207" s="816"/>
      <c r="D207" s="816"/>
      <c r="E207" s="84" t="s">
        <v>287</v>
      </c>
      <c r="F207" s="815"/>
      <c r="G207" s="815"/>
      <c r="H207" s="815"/>
      <c r="I207" s="85"/>
      <c r="J207" s="79"/>
      <c r="K207" s="420"/>
      <c r="L207" s="420"/>
      <c r="M207" s="420"/>
      <c r="N207" s="420"/>
      <c r="O207" s="420"/>
      <c r="P207" s="420"/>
      <c r="Q207" s="420"/>
      <c r="R207" s="420"/>
      <c r="S207" s="420"/>
      <c r="T207" s="420"/>
      <c r="U207" s="420"/>
      <c r="V207" s="420"/>
      <c r="W207" s="422"/>
      <c r="X207" s="420"/>
      <c r="Y207" s="420"/>
      <c r="Z207" s="420"/>
      <c r="AA207" s="77"/>
      <c r="AB207" s="77"/>
      <c r="AC207" s="77"/>
      <c r="AD207" s="77"/>
      <c r="AE207" s="77"/>
      <c r="AG207" s="77"/>
      <c r="AH207" s="77"/>
      <c r="AI207" s="77"/>
      <c r="AJ207" s="77"/>
      <c r="AK207" s="77"/>
      <c r="AL207" s="77"/>
      <c r="AM207" s="77"/>
      <c r="AN207" s="77"/>
      <c r="AO207" s="77"/>
      <c r="AP207" s="77"/>
      <c r="AQ207" s="77"/>
      <c r="AR207" s="77"/>
      <c r="AS207" s="77"/>
    </row>
    <row r="208" spans="1:45" ht="15.5">
      <c r="A208" s="141"/>
      <c r="B208" s="814" t="s">
        <v>326</v>
      </c>
      <c r="C208" s="814"/>
      <c r="D208" s="814"/>
      <c r="E208" s="84" t="s">
        <v>289</v>
      </c>
      <c r="F208" s="815" t="s">
        <v>290</v>
      </c>
      <c r="G208" s="815"/>
      <c r="H208" s="815"/>
      <c r="I208" s="85" t="s">
        <v>291</v>
      </c>
      <c r="J208" s="79"/>
      <c r="K208" s="420">
        <v>0</v>
      </c>
      <c r="L208" s="420">
        <v>5</v>
      </c>
      <c r="M208" s="420">
        <v>0</v>
      </c>
      <c r="N208" s="420">
        <v>0</v>
      </c>
      <c r="O208" s="420">
        <v>0</v>
      </c>
      <c r="P208" s="420">
        <v>0</v>
      </c>
      <c r="Q208" s="420">
        <v>0</v>
      </c>
      <c r="R208" s="420">
        <v>0</v>
      </c>
      <c r="S208" s="420">
        <v>0</v>
      </c>
      <c r="T208" s="420">
        <v>0</v>
      </c>
      <c r="U208" s="420">
        <v>0</v>
      </c>
      <c r="V208" s="420">
        <v>0</v>
      </c>
      <c r="W208" s="422"/>
      <c r="X208" s="420">
        <v>0</v>
      </c>
      <c r="Y208" s="420">
        <v>0</v>
      </c>
      <c r="Z208" s="420">
        <v>0</v>
      </c>
      <c r="AA208" s="77"/>
      <c r="AB208" s="77"/>
      <c r="AC208" s="77"/>
      <c r="AD208" s="77"/>
      <c r="AE208" s="77"/>
      <c r="AG208" s="77"/>
      <c r="AH208" s="77"/>
      <c r="AI208" s="77"/>
      <c r="AJ208" s="77"/>
      <c r="AK208" s="77"/>
      <c r="AL208" s="77"/>
      <c r="AM208" s="77"/>
      <c r="AN208" s="77"/>
      <c r="AO208" s="77"/>
      <c r="AP208" s="77"/>
      <c r="AQ208" s="77"/>
      <c r="AR208" s="77"/>
      <c r="AS208" s="77"/>
    </row>
    <row r="209" spans="1:45" ht="15.5">
      <c r="A209" s="141"/>
      <c r="B209" s="814" t="s">
        <v>292</v>
      </c>
      <c r="C209" s="814"/>
      <c r="D209" s="814"/>
      <c r="E209" s="84" t="s">
        <v>293</v>
      </c>
      <c r="F209" s="815" t="s">
        <v>290</v>
      </c>
      <c r="G209" s="815"/>
      <c r="H209" s="815"/>
      <c r="I209" s="85" t="s">
        <v>294</v>
      </c>
      <c r="J209" s="79"/>
      <c r="K209" s="420">
        <v>64500</v>
      </c>
      <c r="L209" s="420">
        <v>64500</v>
      </c>
      <c r="M209" s="420">
        <v>0</v>
      </c>
      <c r="N209" s="420">
        <v>0</v>
      </c>
      <c r="O209" s="420">
        <v>0</v>
      </c>
      <c r="P209" s="420">
        <v>0</v>
      </c>
      <c r="Q209" s="420">
        <v>0</v>
      </c>
      <c r="R209" s="420">
        <v>0</v>
      </c>
      <c r="S209" s="420">
        <v>0</v>
      </c>
      <c r="T209" s="420">
        <v>0</v>
      </c>
      <c r="U209" s="420">
        <v>0</v>
      </c>
      <c r="V209" s="420">
        <v>0</v>
      </c>
      <c r="W209" s="422"/>
      <c r="X209" s="420">
        <v>0</v>
      </c>
      <c r="Y209" s="420">
        <v>0</v>
      </c>
      <c r="Z209" s="420">
        <v>0</v>
      </c>
      <c r="AA209" s="77"/>
      <c r="AB209" s="77"/>
      <c r="AC209" s="77"/>
      <c r="AD209" s="77"/>
      <c r="AE209" s="77"/>
      <c r="AG209" s="77"/>
      <c r="AH209" s="77"/>
      <c r="AI209" s="77"/>
      <c r="AJ209" s="77"/>
      <c r="AK209" s="77"/>
      <c r="AL209" s="77"/>
      <c r="AM209" s="77"/>
      <c r="AN209" s="77"/>
      <c r="AO209" s="77"/>
      <c r="AP209" s="77"/>
      <c r="AQ209" s="77"/>
      <c r="AR209" s="77"/>
      <c r="AS209" s="77"/>
    </row>
    <row r="210" spans="1:45" ht="15.5">
      <c r="A210" s="141"/>
      <c r="B210" s="814" t="s">
        <v>327</v>
      </c>
      <c r="C210" s="814"/>
      <c r="D210" s="814"/>
      <c r="E210" s="84" t="s">
        <v>296</v>
      </c>
      <c r="F210" s="815" t="s">
        <v>328</v>
      </c>
      <c r="G210" s="815"/>
      <c r="H210" s="815"/>
      <c r="I210" s="85" t="s">
        <v>207</v>
      </c>
      <c r="J210" s="79"/>
      <c r="K210" s="556">
        <f>0.065</f>
        <v>6.5000000000000002E-2</v>
      </c>
      <c r="L210" s="556">
        <f t="shared" ref="L210" si="17">0.065</f>
        <v>6.5000000000000002E-2</v>
      </c>
      <c r="M210" s="420">
        <v>0</v>
      </c>
      <c r="N210" s="420">
        <v>0</v>
      </c>
      <c r="O210" s="420">
        <v>0</v>
      </c>
      <c r="P210" s="420">
        <v>0</v>
      </c>
      <c r="Q210" s="420">
        <v>0</v>
      </c>
      <c r="R210" s="420">
        <v>0</v>
      </c>
      <c r="S210" s="420">
        <v>0</v>
      </c>
      <c r="T210" s="420">
        <v>0</v>
      </c>
      <c r="U210" s="420">
        <v>0</v>
      </c>
      <c r="V210" s="420">
        <v>0</v>
      </c>
      <c r="W210" s="422"/>
      <c r="X210" s="420">
        <v>0</v>
      </c>
      <c r="Y210" s="420">
        <v>0</v>
      </c>
      <c r="Z210" s="420">
        <v>0</v>
      </c>
      <c r="AA210" s="77"/>
      <c r="AB210" s="77"/>
      <c r="AC210" s="77"/>
      <c r="AD210" s="77"/>
      <c r="AE210" s="77"/>
      <c r="AG210" s="77"/>
      <c r="AH210" s="77"/>
      <c r="AI210" s="77"/>
      <c r="AJ210" s="77"/>
      <c r="AK210" s="77"/>
      <c r="AL210" s="77"/>
      <c r="AM210" s="77"/>
      <c r="AN210" s="77"/>
      <c r="AO210" s="77"/>
      <c r="AP210" s="77"/>
      <c r="AQ210" s="77"/>
      <c r="AR210" s="77"/>
      <c r="AS210" s="77"/>
    </row>
    <row r="211" spans="1:45" ht="15.5">
      <c r="A211" s="141"/>
      <c r="B211" s="814" t="s">
        <v>209</v>
      </c>
      <c r="C211" s="814"/>
      <c r="D211" s="814"/>
      <c r="E211" s="84" t="s">
        <v>299</v>
      </c>
      <c r="F211" s="815" t="s">
        <v>329</v>
      </c>
      <c r="G211" s="815"/>
      <c r="H211" s="815"/>
      <c r="I211" s="85" t="s">
        <v>210</v>
      </c>
      <c r="J211" s="79"/>
      <c r="K211" s="556">
        <v>1.296</v>
      </c>
      <c r="L211" s="556">
        <v>1.296</v>
      </c>
      <c r="M211" s="420">
        <v>0</v>
      </c>
      <c r="N211" s="420">
        <v>0</v>
      </c>
      <c r="O211" s="420">
        <v>0</v>
      </c>
      <c r="P211" s="420">
        <v>0</v>
      </c>
      <c r="Q211" s="420">
        <v>0</v>
      </c>
      <c r="R211" s="420">
        <v>0</v>
      </c>
      <c r="S211" s="420">
        <v>0</v>
      </c>
      <c r="T211" s="420">
        <v>0</v>
      </c>
      <c r="U211" s="420">
        <v>0</v>
      </c>
      <c r="V211" s="420">
        <v>0</v>
      </c>
      <c r="W211" s="422"/>
      <c r="X211" s="420">
        <v>0</v>
      </c>
      <c r="Y211" s="420">
        <v>0</v>
      </c>
      <c r="Z211" s="420">
        <v>0</v>
      </c>
      <c r="AA211" s="77"/>
      <c r="AB211" s="77"/>
      <c r="AC211" s="77"/>
      <c r="AD211" s="77"/>
      <c r="AE211" s="77"/>
      <c r="AG211" s="77"/>
      <c r="AH211" s="77"/>
      <c r="AI211" s="77"/>
      <c r="AJ211" s="77"/>
      <c r="AK211" s="77"/>
      <c r="AL211" s="77"/>
      <c r="AM211" s="77"/>
      <c r="AN211" s="77"/>
      <c r="AO211" s="77"/>
      <c r="AP211" s="77"/>
      <c r="AQ211" s="77"/>
      <c r="AR211" s="77"/>
      <c r="AS211" s="77"/>
    </row>
    <row r="212" spans="1:45" ht="15.5">
      <c r="A212" s="141"/>
      <c r="B212" s="816" t="s">
        <v>307</v>
      </c>
      <c r="C212" s="816"/>
      <c r="D212" s="816"/>
      <c r="E212" s="84" t="s">
        <v>305</v>
      </c>
      <c r="F212" s="815" t="s">
        <v>1470</v>
      </c>
      <c r="G212" s="815"/>
      <c r="H212" s="815"/>
      <c r="I212" s="85" t="s">
        <v>199</v>
      </c>
      <c r="J212" s="79"/>
      <c r="K212" s="420">
        <f>K211*K210*1000</f>
        <v>84.240000000000009</v>
      </c>
      <c r="L212" s="420">
        <f t="shared" ref="L212" si="18">L211*L210*1000</f>
        <v>84.240000000000009</v>
      </c>
      <c r="M212" s="420">
        <v>0</v>
      </c>
      <c r="N212" s="420">
        <v>0</v>
      </c>
      <c r="O212" s="420">
        <v>0</v>
      </c>
      <c r="P212" s="420">
        <v>0</v>
      </c>
      <c r="Q212" s="420">
        <v>0</v>
      </c>
      <c r="R212" s="420">
        <v>0</v>
      </c>
      <c r="S212" s="420">
        <v>0</v>
      </c>
      <c r="T212" s="420">
        <v>0</v>
      </c>
      <c r="U212" s="420">
        <v>0</v>
      </c>
      <c r="V212" s="420">
        <v>0</v>
      </c>
      <c r="W212" s="422"/>
      <c r="X212" s="420">
        <v>0</v>
      </c>
      <c r="Y212" s="420">
        <v>0</v>
      </c>
      <c r="Z212" s="420">
        <v>0</v>
      </c>
      <c r="AA212" s="77"/>
      <c r="AB212" s="77"/>
      <c r="AC212" s="77"/>
      <c r="AD212" s="77"/>
      <c r="AE212" s="77"/>
      <c r="AG212" s="77"/>
      <c r="AH212" s="77"/>
      <c r="AI212" s="77"/>
      <c r="AJ212" s="77"/>
      <c r="AK212" s="77"/>
      <c r="AL212" s="77"/>
      <c r="AM212" s="77"/>
      <c r="AN212" s="77"/>
      <c r="AO212" s="77"/>
      <c r="AP212" s="77"/>
      <c r="AQ212" s="77"/>
      <c r="AR212" s="77"/>
      <c r="AS212" s="77"/>
    </row>
    <row r="213" spans="1:45" ht="15.5">
      <c r="A213" s="141"/>
      <c r="B213" s="814"/>
      <c r="C213" s="814"/>
      <c r="D213" s="814"/>
      <c r="E213" s="84" t="s">
        <v>308</v>
      </c>
      <c r="F213" s="815"/>
      <c r="G213" s="815"/>
      <c r="H213" s="815"/>
      <c r="I213" s="85"/>
      <c r="J213" s="79"/>
      <c r="K213" s="420">
        <v>0</v>
      </c>
      <c r="L213" s="420">
        <v>0</v>
      </c>
      <c r="M213" s="420">
        <v>0</v>
      </c>
      <c r="N213" s="420">
        <v>0</v>
      </c>
      <c r="O213" s="420">
        <v>0</v>
      </c>
      <c r="P213" s="420">
        <v>0</v>
      </c>
      <c r="Q213" s="420">
        <v>0</v>
      </c>
      <c r="R213" s="420">
        <v>0</v>
      </c>
      <c r="S213" s="420">
        <v>0</v>
      </c>
      <c r="T213" s="420">
        <v>0</v>
      </c>
      <c r="U213" s="420">
        <v>0</v>
      </c>
      <c r="V213" s="420">
        <v>0</v>
      </c>
      <c r="W213" s="422"/>
      <c r="X213" s="420">
        <v>0</v>
      </c>
      <c r="Y213" s="420">
        <v>0</v>
      </c>
      <c r="Z213" s="420">
        <v>0</v>
      </c>
      <c r="AA213" s="77"/>
      <c r="AB213" s="77"/>
      <c r="AC213" s="77"/>
      <c r="AD213" s="77"/>
      <c r="AE213" s="77"/>
      <c r="AG213" s="77"/>
      <c r="AH213" s="77"/>
      <c r="AI213" s="77"/>
      <c r="AJ213" s="77"/>
      <c r="AK213" s="77"/>
      <c r="AL213" s="77"/>
      <c r="AM213" s="77"/>
      <c r="AN213" s="77"/>
      <c r="AO213" s="77"/>
      <c r="AP213" s="77"/>
      <c r="AQ213" s="77"/>
      <c r="AR213" s="77"/>
      <c r="AS213" s="77"/>
    </row>
    <row r="214" spans="1:45" ht="15.5">
      <c r="A214" s="141"/>
      <c r="B214" s="814"/>
      <c r="C214" s="814"/>
      <c r="D214" s="814"/>
      <c r="E214" s="84" t="s">
        <v>330</v>
      </c>
      <c r="F214" s="815"/>
      <c r="G214" s="815"/>
      <c r="H214" s="815"/>
      <c r="I214" s="85"/>
      <c r="J214" s="79"/>
      <c r="K214" s="420">
        <v>0</v>
      </c>
      <c r="L214" s="420">
        <v>0</v>
      </c>
      <c r="M214" s="420">
        <v>0</v>
      </c>
      <c r="N214" s="420">
        <v>0</v>
      </c>
      <c r="O214" s="420">
        <v>0</v>
      </c>
      <c r="P214" s="420">
        <v>0</v>
      </c>
      <c r="Q214" s="420">
        <v>0</v>
      </c>
      <c r="R214" s="420">
        <v>0</v>
      </c>
      <c r="S214" s="420">
        <v>0</v>
      </c>
      <c r="T214" s="420">
        <v>0</v>
      </c>
      <c r="U214" s="420">
        <v>0</v>
      </c>
      <c r="V214" s="420">
        <v>0</v>
      </c>
      <c r="W214" s="422"/>
      <c r="X214" s="420">
        <v>0</v>
      </c>
      <c r="Y214" s="420">
        <v>0</v>
      </c>
      <c r="Z214" s="420">
        <v>0</v>
      </c>
      <c r="AA214" s="77"/>
      <c r="AB214" s="77"/>
      <c r="AC214" s="77"/>
      <c r="AD214" s="77"/>
      <c r="AE214" s="77"/>
      <c r="AG214" s="77"/>
      <c r="AH214" s="77"/>
      <c r="AI214" s="77"/>
      <c r="AJ214" s="77"/>
      <c r="AK214" s="77"/>
      <c r="AL214" s="77"/>
      <c r="AM214" s="77"/>
      <c r="AN214" s="77"/>
      <c r="AO214" s="77"/>
      <c r="AP214" s="77"/>
      <c r="AQ214" s="77"/>
      <c r="AR214" s="77"/>
      <c r="AS214" s="77"/>
    </row>
    <row r="215" spans="1:45" ht="15.5">
      <c r="A215" s="141"/>
      <c r="B215" s="814"/>
      <c r="C215" s="814"/>
      <c r="D215" s="814"/>
      <c r="E215" s="84" t="s">
        <v>310</v>
      </c>
      <c r="F215" s="815"/>
      <c r="G215" s="815"/>
      <c r="H215" s="815"/>
      <c r="I215" s="85"/>
      <c r="J215" s="79"/>
      <c r="K215" s="420">
        <v>0</v>
      </c>
      <c r="L215" s="420">
        <v>0</v>
      </c>
      <c r="M215" s="420">
        <v>0</v>
      </c>
      <c r="N215" s="420">
        <v>0</v>
      </c>
      <c r="O215" s="420">
        <v>0</v>
      </c>
      <c r="P215" s="420">
        <v>0</v>
      </c>
      <c r="Q215" s="420">
        <v>0</v>
      </c>
      <c r="R215" s="420">
        <v>0</v>
      </c>
      <c r="S215" s="420">
        <v>0</v>
      </c>
      <c r="T215" s="420">
        <v>0</v>
      </c>
      <c r="U215" s="420">
        <v>0</v>
      </c>
      <c r="V215" s="420">
        <v>0</v>
      </c>
      <c r="W215" s="422"/>
      <c r="X215" s="420">
        <v>0</v>
      </c>
      <c r="Y215" s="420">
        <v>0</v>
      </c>
      <c r="Z215" s="420">
        <v>0</v>
      </c>
      <c r="AA215" s="77"/>
      <c r="AB215" s="77"/>
      <c r="AC215" s="77"/>
      <c r="AD215" s="77"/>
      <c r="AE215" s="77"/>
      <c r="AG215" s="77"/>
      <c r="AH215" s="77"/>
      <c r="AI215" s="77"/>
      <c r="AJ215" s="77"/>
      <c r="AK215" s="77"/>
      <c r="AL215" s="77"/>
      <c r="AM215" s="77"/>
      <c r="AN215" s="77"/>
      <c r="AO215" s="77"/>
      <c r="AP215" s="77"/>
      <c r="AQ215" s="77"/>
      <c r="AR215" s="77"/>
      <c r="AS215" s="77"/>
    </row>
    <row r="216" spans="1:45" ht="15.5">
      <c r="A216" s="141"/>
      <c r="B216" s="814"/>
      <c r="C216" s="814"/>
      <c r="D216" s="814"/>
      <c r="E216" s="86" t="s">
        <v>311</v>
      </c>
      <c r="F216" s="815"/>
      <c r="G216" s="815"/>
      <c r="H216" s="815"/>
      <c r="I216" s="85"/>
      <c r="J216" s="79"/>
      <c r="K216" s="420">
        <v>0</v>
      </c>
      <c r="L216" s="420">
        <v>0</v>
      </c>
      <c r="M216" s="420">
        <v>0</v>
      </c>
      <c r="N216" s="420">
        <v>0</v>
      </c>
      <c r="O216" s="420">
        <v>0</v>
      </c>
      <c r="P216" s="420">
        <v>0</v>
      </c>
      <c r="Q216" s="420">
        <v>0</v>
      </c>
      <c r="R216" s="420">
        <v>0</v>
      </c>
      <c r="S216" s="420">
        <v>0</v>
      </c>
      <c r="T216" s="420">
        <v>0</v>
      </c>
      <c r="U216" s="420">
        <v>0</v>
      </c>
      <c r="V216" s="420">
        <v>0</v>
      </c>
      <c r="W216" s="422"/>
      <c r="X216" s="420">
        <v>0</v>
      </c>
      <c r="Y216" s="420">
        <v>0</v>
      </c>
      <c r="Z216" s="420">
        <v>0</v>
      </c>
      <c r="AA216" s="77"/>
      <c r="AB216" s="77"/>
      <c r="AC216" s="77"/>
      <c r="AD216" s="77"/>
      <c r="AE216" s="77"/>
      <c r="AG216" s="77"/>
      <c r="AH216" s="77"/>
      <c r="AI216" s="77"/>
      <c r="AJ216" s="77"/>
      <c r="AK216" s="77"/>
      <c r="AL216" s="77"/>
      <c r="AM216" s="77"/>
      <c r="AN216" s="77"/>
      <c r="AO216" s="77"/>
      <c r="AP216" s="77"/>
      <c r="AQ216" s="77"/>
      <c r="AR216" s="77"/>
      <c r="AS216" s="77"/>
    </row>
    <row r="217" spans="1:45" ht="16" thickBot="1">
      <c r="A217" s="141"/>
      <c r="B217" s="814"/>
      <c r="C217" s="814"/>
      <c r="D217" s="814"/>
      <c r="E217" s="84" t="s">
        <v>312</v>
      </c>
      <c r="F217" s="815"/>
      <c r="G217" s="815"/>
      <c r="H217" s="815"/>
      <c r="I217" s="85"/>
      <c r="J217" s="79"/>
      <c r="K217" s="554">
        <v>0</v>
      </c>
      <c r="L217" s="554">
        <v>0</v>
      </c>
      <c r="M217" s="554">
        <v>0</v>
      </c>
      <c r="N217" s="554">
        <v>0</v>
      </c>
      <c r="O217" s="554">
        <v>0</v>
      </c>
      <c r="P217" s="554">
        <v>0</v>
      </c>
      <c r="Q217" s="554">
        <v>0</v>
      </c>
      <c r="R217" s="554">
        <v>0</v>
      </c>
      <c r="S217" s="554">
        <v>0</v>
      </c>
      <c r="T217" s="554">
        <v>0</v>
      </c>
      <c r="U217" s="554">
        <v>0</v>
      </c>
      <c r="V217" s="554">
        <v>0</v>
      </c>
      <c r="W217" s="422"/>
      <c r="X217" s="420">
        <v>0</v>
      </c>
      <c r="Y217" s="420">
        <v>0</v>
      </c>
      <c r="Z217" s="420">
        <v>0</v>
      </c>
      <c r="AA217" s="77"/>
      <c r="AB217" s="77"/>
      <c r="AC217" s="77"/>
      <c r="AD217" s="77"/>
      <c r="AE217" s="77"/>
      <c r="AG217" s="77"/>
      <c r="AH217" s="77"/>
      <c r="AI217" s="77"/>
      <c r="AJ217" s="77"/>
      <c r="AK217" s="77"/>
      <c r="AL217" s="77"/>
      <c r="AM217" s="77"/>
      <c r="AN217" s="77"/>
      <c r="AO217" s="77"/>
      <c r="AP217" s="77"/>
      <c r="AQ217" s="77"/>
      <c r="AR217" s="77"/>
      <c r="AS217" s="77"/>
    </row>
    <row r="218" spans="1:45" s="1" customFormat="1" ht="15.65" customHeight="1" thickTop="1">
      <c r="A218" s="141"/>
      <c r="B218" s="817" t="s">
        <v>331</v>
      </c>
      <c r="C218" s="818"/>
      <c r="D218" s="818"/>
      <c r="E218" s="818"/>
      <c r="F218" s="818"/>
      <c r="G218" s="818"/>
      <c r="H218" s="819"/>
      <c r="I218" s="87" t="s">
        <v>81</v>
      </c>
      <c r="J218" s="163"/>
      <c r="K218" s="421">
        <f>K208*K209*K212/1000000</f>
        <v>0</v>
      </c>
      <c r="L218" s="421">
        <f>L208*L209*L212/1000000</f>
        <v>27.167400000000004</v>
      </c>
      <c r="M218" s="421">
        <v>0</v>
      </c>
      <c r="N218" s="421">
        <v>0</v>
      </c>
      <c r="O218" s="421">
        <v>0</v>
      </c>
      <c r="P218" s="421">
        <v>0</v>
      </c>
      <c r="Q218" s="421">
        <v>0</v>
      </c>
      <c r="R218" s="421">
        <v>0</v>
      </c>
      <c r="S218" s="421">
        <v>0</v>
      </c>
      <c r="T218" s="421">
        <v>0</v>
      </c>
      <c r="U218" s="421">
        <v>0</v>
      </c>
      <c r="V218" s="421">
        <v>0</v>
      </c>
      <c r="W218" s="422"/>
      <c r="X218" s="423"/>
      <c r="Y218" s="423"/>
      <c r="Z218" s="423"/>
      <c r="AA218" s="80"/>
      <c r="AB218" s="77"/>
      <c r="AC218" s="77"/>
      <c r="AD218" s="77"/>
      <c r="AE218" s="77"/>
      <c r="AF218" s="77"/>
      <c r="AG218" s="77"/>
      <c r="AH218" s="77"/>
      <c r="AI218" s="77"/>
      <c r="AJ218" s="77"/>
      <c r="AK218" s="77"/>
      <c r="AL218" s="77"/>
      <c r="AM218" s="77"/>
      <c r="AN218" s="77"/>
      <c r="AO218" s="77"/>
      <c r="AP218" s="77"/>
      <c r="AQ218" s="77"/>
      <c r="AR218" s="77"/>
      <c r="AS218" s="77"/>
    </row>
    <row r="219" spans="1:45" s="1" customFormat="1" ht="15.75" customHeight="1">
      <c r="A219" s="141"/>
      <c r="B219" s="817" t="s">
        <v>335</v>
      </c>
      <c r="C219" s="818"/>
      <c r="D219" s="818"/>
      <c r="E219" s="818"/>
      <c r="F219" s="818"/>
      <c r="G219" s="818"/>
      <c r="H219" s="819"/>
      <c r="I219" s="87" t="s">
        <v>81</v>
      </c>
      <c r="J219" s="163"/>
      <c r="K219" s="414">
        <f>K218</f>
        <v>0</v>
      </c>
      <c r="L219" s="414">
        <f t="shared" ref="L219:V219" si="19">K219+L218</f>
        <v>27.167400000000004</v>
      </c>
      <c r="M219" s="414">
        <f t="shared" si="19"/>
        <v>27.167400000000004</v>
      </c>
      <c r="N219" s="414">
        <f t="shared" si="19"/>
        <v>27.167400000000004</v>
      </c>
      <c r="O219" s="414">
        <f t="shared" si="19"/>
        <v>27.167400000000004</v>
      </c>
      <c r="P219" s="414">
        <f t="shared" si="19"/>
        <v>27.167400000000004</v>
      </c>
      <c r="Q219" s="414">
        <f t="shared" si="19"/>
        <v>27.167400000000004</v>
      </c>
      <c r="R219" s="414">
        <f t="shared" si="19"/>
        <v>27.167400000000004</v>
      </c>
      <c r="S219" s="414">
        <f t="shared" si="19"/>
        <v>27.167400000000004</v>
      </c>
      <c r="T219" s="414">
        <f t="shared" si="19"/>
        <v>27.167400000000004</v>
      </c>
      <c r="U219" s="414">
        <f t="shared" si="19"/>
        <v>27.167400000000004</v>
      </c>
      <c r="V219" s="414">
        <f t="shared" si="19"/>
        <v>27.167400000000004</v>
      </c>
      <c r="W219" s="415"/>
      <c r="X219" s="420">
        <f>T219</f>
        <v>27.167400000000004</v>
      </c>
      <c r="Y219" s="420">
        <f>X219</f>
        <v>27.167400000000004</v>
      </c>
      <c r="Z219" s="420">
        <f>X219</f>
        <v>27.167400000000004</v>
      </c>
      <c r="AA219" s="80"/>
      <c r="AB219" s="77"/>
      <c r="AC219" s="77"/>
      <c r="AD219" s="77"/>
      <c r="AE219" s="77"/>
      <c r="AF219" s="77"/>
      <c r="AG219" s="77"/>
      <c r="AH219" s="77"/>
      <c r="AI219" s="77"/>
      <c r="AJ219" s="77"/>
      <c r="AK219" s="77"/>
      <c r="AL219" s="77"/>
      <c r="AM219" s="77"/>
      <c r="AN219" s="77"/>
      <c r="AO219" s="77"/>
      <c r="AP219" s="77"/>
      <c r="AQ219" s="77"/>
      <c r="AR219" s="77"/>
      <c r="AS219" s="77"/>
    </row>
    <row r="220" spans="1:45" s="1" customFormat="1" ht="15" customHeight="1">
      <c r="A220" s="394"/>
      <c r="B220" s="6"/>
      <c r="C220" s="6"/>
      <c r="D220" s="6"/>
      <c r="E220" s="6"/>
      <c r="F220" s="6"/>
      <c r="G220" s="6"/>
      <c r="H220" s="6"/>
      <c r="I220" s="50"/>
      <c r="J220" s="50"/>
      <c r="K220" s="50"/>
      <c r="L220" s="50"/>
      <c r="M220" s="50"/>
      <c r="N220" s="50"/>
      <c r="O220" s="50"/>
      <c r="P220" s="50"/>
      <c r="Q220" s="50"/>
      <c r="R220" s="77"/>
      <c r="S220" s="77"/>
      <c r="T220" s="77"/>
      <c r="U220" s="77"/>
      <c r="V220" s="77"/>
      <c r="W220" s="77"/>
      <c r="X220" s="77"/>
      <c r="Y220" s="77"/>
      <c r="Z220" s="77"/>
      <c r="AA220" s="12"/>
      <c r="AB220" s="12"/>
      <c r="AC220" s="77"/>
      <c r="AD220" s="77"/>
      <c r="AE220" s="77"/>
      <c r="AF220" s="77"/>
      <c r="AG220" s="77"/>
      <c r="AH220" s="77"/>
      <c r="AI220" s="77"/>
      <c r="AJ220" s="77"/>
      <c r="AK220" s="77"/>
      <c r="AL220" s="77"/>
      <c r="AM220" s="77"/>
      <c r="AN220" s="77"/>
      <c r="AO220" s="77"/>
      <c r="AP220" s="77"/>
      <c r="AQ220" s="77"/>
      <c r="AR220" s="77"/>
      <c r="AS220" s="77"/>
    </row>
    <row r="221" spans="1:45" ht="14.15" customHeight="1">
      <c r="B221" s="6"/>
      <c r="C221" s="6"/>
      <c r="D221" s="6"/>
      <c r="E221" s="6"/>
      <c r="F221" s="6"/>
      <c r="G221" s="6"/>
      <c r="H221" s="6"/>
      <c r="I221" s="50"/>
      <c r="J221" s="50"/>
      <c r="K221" s="50"/>
      <c r="L221" s="50"/>
      <c r="M221" s="50"/>
      <c r="N221" s="50"/>
      <c r="O221" s="50"/>
      <c r="P221" s="50"/>
      <c r="Q221" s="50"/>
      <c r="R221" s="77"/>
      <c r="S221" s="77"/>
      <c r="T221" s="77"/>
      <c r="U221" s="77"/>
      <c r="V221" s="77"/>
      <c r="W221" s="77"/>
      <c r="X221" s="148" t="s">
        <v>315</v>
      </c>
      <c r="Y221" s="77"/>
      <c r="Z221" s="77"/>
      <c r="AA221" s="77"/>
      <c r="AB221" s="77"/>
      <c r="AC221" s="77"/>
      <c r="AD221" s="77"/>
      <c r="AE221" s="77"/>
      <c r="AG221" s="77"/>
      <c r="AH221" s="77"/>
      <c r="AI221" s="77"/>
      <c r="AJ221" s="77"/>
      <c r="AK221" s="77"/>
      <c r="AL221" s="77"/>
      <c r="AM221" s="77"/>
      <c r="AN221" s="77"/>
      <c r="AO221" s="77"/>
      <c r="AP221" s="77"/>
      <c r="AQ221" s="77"/>
      <c r="AR221" s="77"/>
      <c r="AS221" s="77"/>
    </row>
    <row r="222" spans="1:45" ht="15.5">
      <c r="A222" s="141"/>
      <c r="B222" s="6"/>
      <c r="C222" s="6"/>
      <c r="D222" s="6"/>
      <c r="E222" s="6"/>
      <c r="F222" s="6"/>
      <c r="G222" s="6"/>
      <c r="H222" s="6"/>
      <c r="I222" s="6"/>
      <c r="J222" s="6"/>
      <c r="K222" s="6"/>
      <c r="L222" s="6"/>
      <c r="M222" s="6"/>
      <c r="N222" s="6"/>
      <c r="O222" s="6"/>
      <c r="P222" s="6"/>
      <c r="Q222" s="6"/>
      <c r="R222" s="163"/>
      <c r="S222" s="163"/>
      <c r="T222" s="163"/>
      <c r="U222" s="163"/>
      <c r="V222" s="163"/>
      <c r="W222" s="163"/>
      <c r="X222" s="163"/>
      <c r="Y222" s="163"/>
      <c r="Z222" s="80"/>
      <c r="AA222" s="80"/>
      <c r="AB222" s="80"/>
      <c r="AC222" s="77"/>
      <c r="AD222" s="77"/>
      <c r="AE222" s="77"/>
      <c r="AG222" s="77"/>
      <c r="AH222" s="77"/>
      <c r="AI222" s="77"/>
      <c r="AJ222" s="77"/>
      <c r="AK222" s="77"/>
      <c r="AL222" s="77"/>
      <c r="AM222" s="77"/>
      <c r="AN222" s="77"/>
      <c r="AO222" s="77"/>
      <c r="AP222" s="77"/>
      <c r="AQ222" s="77"/>
      <c r="AR222" s="77"/>
      <c r="AS222" s="77"/>
    </row>
    <row r="223" spans="1:45" ht="15.5">
      <c r="A223" s="24"/>
      <c r="B223" s="839" t="s">
        <v>336</v>
      </c>
      <c r="C223" s="840"/>
      <c r="D223" s="840"/>
      <c r="E223" s="840"/>
      <c r="F223" s="840"/>
      <c r="G223" s="840"/>
      <c r="H223" s="840"/>
      <c r="I223" s="840"/>
      <c r="J223" s="840"/>
      <c r="K223" s="840"/>
      <c r="L223" s="840"/>
      <c r="M223" s="840"/>
      <c r="N223" s="840"/>
      <c r="O223" s="840"/>
      <c r="P223" s="840"/>
      <c r="Q223" s="840"/>
      <c r="R223" s="840"/>
      <c r="S223" s="840"/>
      <c r="T223" s="840"/>
      <c r="U223" s="840"/>
      <c r="V223" s="840"/>
      <c r="W223" s="840"/>
      <c r="X223" s="840"/>
      <c r="Y223" s="840"/>
      <c r="Z223" s="840"/>
      <c r="AA223" s="840"/>
      <c r="AB223" s="840"/>
      <c r="AC223" s="77"/>
      <c r="AD223" s="77"/>
      <c r="AE223" s="77"/>
      <c r="AG223" s="77"/>
      <c r="AH223" s="77"/>
      <c r="AI223" s="77"/>
      <c r="AJ223" s="77"/>
      <c r="AK223" s="77"/>
      <c r="AL223" s="77"/>
      <c r="AM223" s="77"/>
      <c r="AN223" s="77"/>
      <c r="AO223" s="77"/>
      <c r="AP223" s="77"/>
      <c r="AQ223" s="77"/>
      <c r="AR223" s="77"/>
      <c r="AS223" s="77"/>
    </row>
    <row r="224" spans="1:45" ht="15.5">
      <c r="A224" s="141"/>
      <c r="B224" s="6"/>
      <c r="C224" s="6"/>
      <c r="D224" s="6"/>
      <c r="E224" s="6"/>
      <c r="F224" s="6"/>
      <c r="G224" s="6"/>
      <c r="H224" s="6"/>
      <c r="I224" s="6"/>
      <c r="J224" s="6"/>
      <c r="K224" s="6"/>
      <c r="L224" s="6"/>
      <c r="M224" s="6"/>
      <c r="N224" s="6"/>
      <c r="O224" s="6"/>
      <c r="P224" s="6"/>
      <c r="Q224" s="6"/>
      <c r="R224" s="163"/>
      <c r="S224" s="163"/>
      <c r="T224" s="163"/>
      <c r="U224" s="163"/>
      <c r="V224" s="163"/>
      <c r="W224" s="163"/>
      <c r="X224" s="163"/>
      <c r="Y224" s="163"/>
      <c r="Z224" s="80"/>
      <c r="AA224" s="80"/>
      <c r="AB224" s="80"/>
      <c r="AC224" s="77"/>
      <c r="AD224" s="77"/>
      <c r="AE224" s="77"/>
      <c r="AG224" s="77"/>
      <c r="AH224" s="77"/>
      <c r="AI224" s="77"/>
      <c r="AJ224" s="77"/>
      <c r="AK224" s="77"/>
      <c r="AL224" s="77"/>
      <c r="AM224" s="77"/>
      <c r="AN224" s="77"/>
      <c r="AO224" s="77"/>
      <c r="AP224" s="77"/>
      <c r="AQ224" s="77"/>
      <c r="AR224" s="77"/>
      <c r="AS224" s="77"/>
    </row>
    <row r="225" spans="1:24" s="77" customFormat="1" ht="15" customHeight="1">
      <c r="A225" s="396"/>
      <c r="B225" s="824" t="s">
        <v>436</v>
      </c>
      <c r="C225" s="824"/>
      <c r="D225" s="824"/>
      <c r="E225" s="824"/>
      <c r="F225" s="824"/>
      <c r="G225" s="824"/>
      <c r="H225" s="824"/>
      <c r="I225" s="824"/>
      <c r="J225" s="824"/>
      <c r="K225" s="824"/>
      <c r="L225" s="824"/>
      <c r="M225" s="824"/>
      <c r="N225" s="824"/>
      <c r="O225" s="824"/>
      <c r="P225" s="824"/>
      <c r="Q225" s="79"/>
      <c r="R225" s="79"/>
      <c r="S225" s="79"/>
      <c r="T225" s="79"/>
      <c r="U225" s="79"/>
      <c r="V225" s="79"/>
      <c r="W225" s="79"/>
      <c r="X225" s="79"/>
    </row>
    <row r="226" spans="1:24" s="77" customFormat="1" ht="15.5">
      <c r="A226" s="396"/>
      <c r="B226" s="824"/>
      <c r="C226" s="824"/>
      <c r="D226" s="824"/>
      <c r="E226" s="824"/>
      <c r="F226" s="824"/>
      <c r="G226" s="824"/>
      <c r="H226" s="824"/>
      <c r="I226" s="824"/>
      <c r="J226" s="824"/>
      <c r="K226" s="824"/>
      <c r="L226" s="824"/>
      <c r="M226" s="824"/>
      <c r="N226" s="824"/>
      <c r="O226" s="824"/>
      <c r="P226" s="824"/>
      <c r="Q226" s="79"/>
      <c r="R226" s="79"/>
      <c r="S226" s="79"/>
      <c r="T226" s="79"/>
      <c r="U226" s="79"/>
      <c r="V226" s="79"/>
      <c r="W226" s="79"/>
      <c r="X226" s="79"/>
    </row>
    <row r="227" spans="1:24" s="77" customFormat="1" ht="15.5">
      <c r="A227" s="396"/>
      <c r="B227" s="824"/>
      <c r="C227" s="824"/>
      <c r="D227" s="824"/>
      <c r="E227" s="824"/>
      <c r="F227" s="824"/>
      <c r="G227" s="824"/>
      <c r="H227" s="824"/>
      <c r="I227" s="824"/>
      <c r="J227" s="824"/>
      <c r="K227" s="824"/>
      <c r="L227" s="824"/>
      <c r="M227" s="824"/>
      <c r="N227" s="824"/>
      <c r="O227" s="824"/>
      <c r="P227" s="824"/>
      <c r="Q227" s="79"/>
      <c r="R227" s="79"/>
      <c r="S227" s="79"/>
      <c r="T227" s="79"/>
      <c r="U227" s="79"/>
      <c r="V227" s="79"/>
      <c r="W227" s="79"/>
      <c r="X227" s="79"/>
    </row>
    <row r="228" spans="1:24" s="77" customFormat="1" ht="15.5">
      <c r="A228" s="396"/>
      <c r="B228" s="824"/>
      <c r="C228" s="824"/>
      <c r="D228" s="824"/>
      <c r="E228" s="824"/>
      <c r="F228" s="824"/>
      <c r="G228" s="824"/>
      <c r="H228" s="824"/>
      <c r="I228" s="824"/>
      <c r="J228" s="824"/>
      <c r="K228" s="824"/>
      <c r="L228" s="824"/>
      <c r="M228" s="824"/>
      <c r="N228" s="824"/>
      <c r="O228" s="824"/>
      <c r="P228" s="824"/>
      <c r="Q228" s="79"/>
      <c r="R228" s="79"/>
      <c r="S228" s="79"/>
      <c r="T228" s="79"/>
      <c r="U228" s="79"/>
      <c r="V228" s="79"/>
      <c r="W228" s="79"/>
      <c r="X228" s="79"/>
    </row>
    <row r="229" spans="1:24" s="77" customFormat="1" ht="15.5">
      <c r="A229" s="396"/>
      <c r="B229" s="824"/>
      <c r="C229" s="824"/>
      <c r="D229" s="824"/>
      <c r="E229" s="824"/>
      <c r="F229" s="824"/>
      <c r="G229" s="824"/>
      <c r="H229" s="824"/>
      <c r="I229" s="824"/>
      <c r="J229" s="824"/>
      <c r="K229" s="824"/>
      <c r="L229" s="824"/>
      <c r="M229" s="824"/>
      <c r="N229" s="824"/>
      <c r="O229" s="824"/>
      <c r="P229" s="824"/>
      <c r="Q229" s="79"/>
      <c r="R229" s="79"/>
      <c r="S229" s="79"/>
      <c r="T229" s="79"/>
      <c r="U229" s="79"/>
      <c r="V229" s="79"/>
      <c r="W229" s="79"/>
      <c r="X229" s="79"/>
    </row>
    <row r="230" spans="1:24" s="77" customFormat="1" ht="15.5">
      <c r="A230" s="396"/>
      <c r="B230" s="824"/>
      <c r="C230" s="824"/>
      <c r="D230" s="824"/>
      <c r="E230" s="824"/>
      <c r="F230" s="824"/>
      <c r="G230" s="824"/>
      <c r="H230" s="824"/>
      <c r="I230" s="824"/>
      <c r="J230" s="824"/>
      <c r="K230" s="824"/>
      <c r="L230" s="824"/>
      <c r="M230" s="824"/>
      <c r="N230" s="824"/>
      <c r="O230" s="824"/>
      <c r="P230" s="824"/>
      <c r="Q230" s="79"/>
      <c r="R230" s="79"/>
      <c r="S230" s="79"/>
      <c r="T230" s="79"/>
      <c r="U230" s="79"/>
      <c r="V230" s="79"/>
      <c r="W230" s="79"/>
      <c r="X230" s="79"/>
    </row>
    <row r="231" spans="1:24" s="77" customFormat="1" ht="15.5">
      <c r="A231" s="396"/>
      <c r="B231" s="824"/>
      <c r="C231" s="824"/>
      <c r="D231" s="824"/>
      <c r="E231" s="824"/>
      <c r="F231" s="824"/>
      <c r="G231" s="824"/>
      <c r="H231" s="824"/>
      <c r="I231" s="824"/>
      <c r="J231" s="824"/>
      <c r="K231" s="824"/>
      <c r="L231" s="824"/>
      <c r="M231" s="824"/>
      <c r="N231" s="824"/>
      <c r="O231" s="824"/>
      <c r="P231" s="824"/>
      <c r="Q231" s="79"/>
      <c r="R231" s="79"/>
      <c r="S231" s="79"/>
      <c r="T231" s="79"/>
      <c r="U231" s="79"/>
      <c r="V231" s="79"/>
      <c r="W231" s="79"/>
      <c r="X231" s="79"/>
    </row>
    <row r="232" spans="1:24" s="77" customFormat="1" ht="15.5">
      <c r="A232" s="396"/>
      <c r="B232" s="824"/>
      <c r="C232" s="824"/>
      <c r="D232" s="824"/>
      <c r="E232" s="824"/>
      <c r="F232" s="824"/>
      <c r="G232" s="824"/>
      <c r="H232" s="824"/>
      <c r="I232" s="824"/>
      <c r="J232" s="824"/>
      <c r="K232" s="824"/>
      <c r="L232" s="824"/>
      <c r="M232" s="824"/>
      <c r="N232" s="824"/>
      <c r="O232" s="824"/>
      <c r="P232" s="824"/>
      <c r="Q232" s="79"/>
      <c r="R232" s="79"/>
      <c r="S232" s="79"/>
      <c r="T232" s="79"/>
      <c r="U232" s="79"/>
      <c r="V232" s="79"/>
      <c r="W232" s="79"/>
      <c r="X232" s="79"/>
    </row>
    <row r="233" spans="1:24" s="77" customFormat="1" ht="15.5">
      <c r="A233" s="396"/>
      <c r="B233" s="165" t="s">
        <v>338</v>
      </c>
      <c r="C233" s="163"/>
      <c r="D233" s="163"/>
      <c r="E233" s="163"/>
      <c r="F233" s="163"/>
      <c r="G233" s="163"/>
      <c r="H233" s="163"/>
      <c r="I233" s="163"/>
      <c r="J233" s="163"/>
      <c r="K233" s="163"/>
      <c r="L233" s="163"/>
      <c r="M233" s="163"/>
      <c r="N233" s="163"/>
      <c r="O233" s="163"/>
      <c r="P233" s="163"/>
      <c r="Q233" s="79"/>
      <c r="R233" s="79"/>
      <c r="S233" s="79"/>
      <c r="T233" s="79"/>
      <c r="U233" s="79"/>
      <c r="V233" s="79"/>
      <c r="W233" s="79"/>
      <c r="X233" s="79"/>
    </row>
    <row r="234" spans="1:24" s="77" customFormat="1" ht="15" customHeight="1">
      <c r="A234" s="396"/>
      <c r="B234" s="11"/>
      <c r="C234" s="11"/>
      <c r="D234" s="11"/>
      <c r="E234" s="11"/>
      <c r="F234" s="11"/>
      <c r="G234" s="11"/>
      <c r="H234" s="11"/>
      <c r="I234" s="11"/>
      <c r="J234" s="11"/>
      <c r="K234" s="11"/>
      <c r="L234" s="11"/>
      <c r="M234" s="11"/>
      <c r="N234" s="11"/>
      <c r="O234" s="11"/>
      <c r="P234" s="11"/>
      <c r="Q234" s="22"/>
      <c r="R234" s="22"/>
      <c r="S234" s="22"/>
      <c r="T234" s="22"/>
      <c r="U234" s="22"/>
      <c r="V234" s="22"/>
      <c r="W234" s="79"/>
      <c r="X234" s="79"/>
    </row>
    <row r="235" spans="1:24" s="77" customFormat="1" ht="15" customHeight="1">
      <c r="A235" s="396"/>
      <c r="B235" s="825" t="s">
        <v>84</v>
      </c>
      <c r="C235" s="826"/>
      <c r="D235" s="826"/>
      <c r="E235" s="826"/>
      <c r="F235" s="826"/>
      <c r="G235" s="826"/>
      <c r="H235" s="826"/>
      <c r="I235" s="826"/>
      <c r="J235" s="826"/>
      <c r="K235" s="826"/>
      <c r="L235" s="826"/>
      <c r="M235" s="826"/>
      <c r="N235" s="826"/>
      <c r="O235" s="826"/>
      <c r="P235" s="827"/>
      <c r="Q235" s="22"/>
      <c r="R235" s="22"/>
      <c r="S235" s="22"/>
      <c r="T235" s="22"/>
      <c r="U235" s="22"/>
      <c r="V235" s="22"/>
      <c r="W235" s="79"/>
      <c r="X235" s="79"/>
    </row>
    <row r="236" spans="1:24" s="77" customFormat="1" ht="15" customHeight="1">
      <c r="A236" s="396"/>
      <c r="B236" s="828"/>
      <c r="C236" s="829"/>
      <c r="D236" s="829"/>
      <c r="E236" s="829"/>
      <c r="F236" s="829"/>
      <c r="G236" s="829"/>
      <c r="H236" s="829"/>
      <c r="I236" s="829"/>
      <c r="J236" s="829"/>
      <c r="K236" s="829"/>
      <c r="L236" s="829"/>
      <c r="M236" s="829"/>
      <c r="N236" s="829"/>
      <c r="O236" s="829"/>
      <c r="P236" s="830"/>
      <c r="Q236" s="22"/>
      <c r="R236" s="22"/>
      <c r="S236" s="22"/>
      <c r="T236" s="22"/>
      <c r="U236" s="22"/>
      <c r="V236" s="22"/>
      <c r="W236" s="79"/>
      <c r="X236" s="79"/>
    </row>
    <row r="237" spans="1:24" s="77" customFormat="1" ht="15" customHeight="1">
      <c r="A237" s="396"/>
      <c r="B237" s="828"/>
      <c r="C237" s="829"/>
      <c r="D237" s="829"/>
      <c r="E237" s="829"/>
      <c r="F237" s="829"/>
      <c r="G237" s="829"/>
      <c r="H237" s="829"/>
      <c r="I237" s="829"/>
      <c r="J237" s="829"/>
      <c r="K237" s="829"/>
      <c r="L237" s="829"/>
      <c r="M237" s="829"/>
      <c r="N237" s="829"/>
      <c r="O237" s="829"/>
      <c r="P237" s="830"/>
      <c r="Q237" s="22"/>
      <c r="R237" s="22"/>
      <c r="S237" s="22"/>
      <c r="T237" s="22"/>
      <c r="U237" s="22"/>
      <c r="V237" s="22"/>
      <c r="W237" s="79"/>
      <c r="X237" s="79"/>
    </row>
    <row r="238" spans="1:24" s="77" customFormat="1" ht="15" customHeight="1">
      <c r="A238" s="396"/>
      <c r="B238" s="828"/>
      <c r="C238" s="829"/>
      <c r="D238" s="829"/>
      <c r="E238" s="829"/>
      <c r="F238" s="829"/>
      <c r="G238" s="829"/>
      <c r="H238" s="829"/>
      <c r="I238" s="829"/>
      <c r="J238" s="829"/>
      <c r="K238" s="829"/>
      <c r="L238" s="829"/>
      <c r="M238" s="829"/>
      <c r="N238" s="829"/>
      <c r="O238" s="829"/>
      <c r="P238" s="830"/>
      <c r="Q238" s="22"/>
      <c r="R238" s="22"/>
      <c r="S238" s="22"/>
      <c r="T238" s="22"/>
      <c r="U238" s="22"/>
      <c r="V238" s="22"/>
      <c r="W238" s="79"/>
      <c r="X238" s="79"/>
    </row>
    <row r="239" spans="1:24" s="77" customFormat="1" ht="15" customHeight="1">
      <c r="A239" s="396"/>
      <c r="B239" s="828"/>
      <c r="C239" s="829"/>
      <c r="D239" s="829"/>
      <c r="E239" s="829"/>
      <c r="F239" s="829"/>
      <c r="G239" s="829"/>
      <c r="H239" s="829"/>
      <c r="I239" s="829"/>
      <c r="J239" s="829"/>
      <c r="K239" s="829"/>
      <c r="L239" s="829"/>
      <c r="M239" s="829"/>
      <c r="N239" s="829"/>
      <c r="O239" s="829"/>
      <c r="P239" s="830"/>
      <c r="Q239" s="22"/>
      <c r="R239" s="22"/>
      <c r="S239" s="22"/>
      <c r="T239" s="22"/>
      <c r="U239" s="22"/>
      <c r="V239" s="22"/>
      <c r="W239" s="79"/>
      <c r="X239" s="79"/>
    </row>
    <row r="240" spans="1:24" s="77" customFormat="1" ht="15" customHeight="1">
      <c r="A240" s="396"/>
      <c r="B240" s="831"/>
      <c r="C240" s="832"/>
      <c r="D240" s="832"/>
      <c r="E240" s="832"/>
      <c r="F240" s="832"/>
      <c r="G240" s="832"/>
      <c r="H240" s="832"/>
      <c r="I240" s="832"/>
      <c r="J240" s="832"/>
      <c r="K240" s="832"/>
      <c r="L240" s="832"/>
      <c r="M240" s="832"/>
      <c r="N240" s="832"/>
      <c r="O240" s="832"/>
      <c r="P240" s="833"/>
      <c r="Q240" s="22"/>
      <c r="R240" s="22"/>
      <c r="S240" s="22"/>
      <c r="T240" s="22"/>
      <c r="U240" s="22"/>
      <c r="V240" s="22"/>
      <c r="W240" s="79"/>
      <c r="X240" s="79"/>
    </row>
    <row r="241" spans="1:45" s="77" customFormat="1" ht="15" customHeight="1">
      <c r="A241" s="396"/>
      <c r="B241" s="11"/>
      <c r="C241" s="11"/>
      <c r="D241" s="11"/>
      <c r="E241" s="11"/>
      <c r="F241" s="11"/>
      <c r="G241" s="11"/>
      <c r="H241" s="11"/>
      <c r="I241" s="11"/>
      <c r="J241" s="11"/>
      <c r="K241" s="11"/>
      <c r="L241" s="11"/>
      <c r="M241" s="11"/>
      <c r="N241" s="11"/>
      <c r="O241" s="11"/>
      <c r="P241" s="11"/>
      <c r="Q241" s="22"/>
      <c r="R241" s="22"/>
      <c r="S241" s="22"/>
      <c r="T241" s="22"/>
      <c r="U241" s="22"/>
      <c r="V241" s="22"/>
      <c r="W241" s="79"/>
      <c r="X241" s="79"/>
    </row>
    <row r="242" spans="1:45" s="77" customFormat="1">
      <c r="A242" s="396"/>
      <c r="B242" s="838" t="s">
        <v>340</v>
      </c>
      <c r="C242" s="838"/>
      <c r="D242" s="838"/>
      <c r="E242" s="838"/>
      <c r="F242" s="838"/>
      <c r="G242" s="838"/>
      <c r="H242" s="838"/>
      <c r="I242" s="838"/>
      <c r="J242" s="838"/>
      <c r="K242" s="838"/>
      <c r="L242" s="838"/>
      <c r="M242" s="838"/>
      <c r="N242" s="838"/>
      <c r="O242" s="838"/>
      <c r="P242" s="838"/>
      <c r="Q242" s="838"/>
      <c r="R242" s="838"/>
      <c r="S242" s="838"/>
      <c r="T242" s="838"/>
      <c r="U242" s="838"/>
      <c r="V242" s="838"/>
      <c r="W242" s="838"/>
      <c r="X242" s="838"/>
      <c r="Y242" s="838"/>
      <c r="Z242" s="838"/>
      <c r="AA242" s="838"/>
      <c r="AB242" s="80"/>
    </row>
    <row r="243" spans="1:45" s="77" customFormat="1" ht="14.15" customHeight="1">
      <c r="A243" s="22"/>
      <c r="B243" s="824" t="s">
        <v>437</v>
      </c>
      <c r="C243" s="824"/>
      <c r="D243" s="824"/>
      <c r="E243" s="824"/>
      <c r="F243" s="824"/>
      <c r="G243" s="824"/>
      <c r="H243" s="824"/>
      <c r="I243" s="824"/>
      <c r="J243" s="824"/>
      <c r="K243" s="824"/>
      <c r="L243" s="824"/>
      <c r="M243" s="824"/>
      <c r="N243" s="824"/>
      <c r="O243" s="824"/>
      <c r="P243" s="824"/>
      <c r="Q243" s="824"/>
      <c r="R243" s="22"/>
      <c r="S243" s="22"/>
      <c r="T243" s="22"/>
      <c r="U243" s="22"/>
      <c r="V243" s="22"/>
      <c r="W243" s="22"/>
      <c r="X243" s="22"/>
      <c r="Y243" s="22"/>
    </row>
    <row r="244" spans="1:45" s="77" customFormat="1" ht="14.15" customHeight="1">
      <c r="A244" s="22"/>
      <c r="B244" s="824"/>
      <c r="C244" s="824"/>
      <c r="D244" s="824"/>
      <c r="E244" s="824"/>
      <c r="F244" s="824"/>
      <c r="G244" s="824"/>
      <c r="H244" s="824"/>
      <c r="I244" s="824"/>
      <c r="J244" s="824"/>
      <c r="K244" s="824"/>
      <c r="L244" s="824"/>
      <c r="M244" s="824"/>
      <c r="N244" s="824"/>
      <c r="O244" s="824"/>
      <c r="P244" s="824"/>
      <c r="Q244" s="824"/>
      <c r="R244" s="22"/>
      <c r="S244" s="22"/>
      <c r="T244" s="22"/>
      <c r="U244" s="22"/>
      <c r="V244" s="22"/>
      <c r="W244" s="22"/>
      <c r="X244" s="22"/>
      <c r="Y244" s="22"/>
    </row>
    <row r="245" spans="1:45" s="77" customFormat="1" ht="14.15" customHeight="1">
      <c r="A245" s="22"/>
      <c r="B245" s="824"/>
      <c r="C245" s="824"/>
      <c r="D245" s="824"/>
      <c r="E245" s="824"/>
      <c r="F245" s="824"/>
      <c r="G245" s="824"/>
      <c r="H245" s="824"/>
      <c r="I245" s="824"/>
      <c r="J245" s="824"/>
      <c r="K245" s="824"/>
      <c r="L245" s="824"/>
      <c r="M245" s="824"/>
      <c r="N245" s="824"/>
      <c r="O245" s="824"/>
      <c r="P245" s="824"/>
      <c r="Q245" s="824"/>
      <c r="R245" s="22"/>
      <c r="S245" s="22"/>
      <c r="T245" s="22"/>
      <c r="U245" s="22"/>
      <c r="V245" s="22"/>
      <c r="W245" s="22"/>
      <c r="X245" s="22"/>
      <c r="Y245" s="22"/>
    </row>
    <row r="246" spans="1:45" s="77" customFormat="1" ht="14.15" customHeight="1">
      <c r="A246" s="22"/>
      <c r="B246" s="824"/>
      <c r="C246" s="824"/>
      <c r="D246" s="824"/>
      <c r="E246" s="824"/>
      <c r="F246" s="824"/>
      <c r="G246" s="824"/>
      <c r="H246" s="824"/>
      <c r="I246" s="824"/>
      <c r="J246" s="824"/>
      <c r="K246" s="824"/>
      <c r="L246" s="824"/>
      <c r="M246" s="824"/>
      <c r="N246" s="824"/>
      <c r="O246" s="824"/>
      <c r="P246" s="824"/>
      <c r="Q246" s="824"/>
      <c r="R246" s="22"/>
      <c r="S246" s="22"/>
      <c r="T246" s="22"/>
      <c r="U246" s="22"/>
      <c r="V246" s="22"/>
      <c r="W246" s="22"/>
      <c r="X246" s="22"/>
      <c r="Y246" s="22"/>
    </row>
    <row r="247" spans="1:45" s="77" customFormat="1" ht="14.15" customHeight="1">
      <c r="A247" s="22"/>
      <c r="B247" s="824"/>
      <c r="C247" s="824"/>
      <c r="D247" s="824"/>
      <c r="E247" s="824"/>
      <c r="F247" s="824"/>
      <c r="G247" s="824"/>
      <c r="H247" s="824"/>
      <c r="I247" s="824"/>
      <c r="J247" s="824"/>
      <c r="K247" s="824"/>
      <c r="L247" s="824"/>
      <c r="M247" s="824"/>
      <c r="N247" s="824"/>
      <c r="O247" s="824"/>
      <c r="P247" s="824"/>
      <c r="Q247" s="824"/>
      <c r="R247" s="22"/>
      <c r="S247" s="22"/>
      <c r="T247" s="22"/>
      <c r="U247" s="22"/>
      <c r="V247" s="22"/>
      <c r="W247" s="22"/>
      <c r="X247" s="22"/>
      <c r="Y247" s="22"/>
    </row>
    <row r="248" spans="1:45" s="77" customFormat="1" ht="14.15" customHeight="1">
      <c r="A248" s="22"/>
      <c r="B248" s="824"/>
      <c r="C248" s="824"/>
      <c r="D248" s="824"/>
      <c r="E248" s="824"/>
      <c r="F248" s="824"/>
      <c r="G248" s="824"/>
      <c r="H248" s="824"/>
      <c r="I248" s="824"/>
      <c r="J248" s="824"/>
      <c r="K248" s="824"/>
      <c r="L248" s="824"/>
      <c r="M248" s="824"/>
      <c r="N248" s="824"/>
      <c r="O248" s="824"/>
      <c r="P248" s="824"/>
      <c r="Q248" s="824"/>
      <c r="R248" s="22"/>
      <c r="S248" s="22"/>
      <c r="T248" s="22"/>
      <c r="U248" s="22"/>
      <c r="V248" s="22"/>
      <c r="W248" s="22"/>
      <c r="X248" s="22"/>
      <c r="Y248" s="22"/>
    </row>
    <row r="249" spans="1:45" s="77" customFormat="1" ht="14.15" customHeight="1">
      <c r="A249" s="22"/>
      <c r="B249" s="824"/>
      <c r="C249" s="824"/>
      <c r="D249" s="824"/>
      <c r="E249" s="824"/>
      <c r="F249" s="824"/>
      <c r="G249" s="824"/>
      <c r="H249" s="824"/>
      <c r="I249" s="824"/>
      <c r="J249" s="824"/>
      <c r="K249" s="824"/>
      <c r="L249" s="824"/>
      <c r="M249" s="824"/>
      <c r="N249" s="824"/>
      <c r="O249" s="824"/>
      <c r="P249" s="824"/>
      <c r="Q249" s="824"/>
      <c r="R249" s="22"/>
      <c r="S249" s="22"/>
      <c r="T249" s="22"/>
      <c r="U249" s="22"/>
      <c r="V249" s="22"/>
      <c r="W249" s="22"/>
      <c r="X249" s="22"/>
      <c r="Y249" s="22"/>
    </row>
    <row r="250" spans="1:45" s="77" customFormat="1" ht="14.15" customHeight="1">
      <c r="A250" s="22"/>
      <c r="B250" s="824"/>
      <c r="C250" s="824"/>
      <c r="D250" s="824"/>
      <c r="E250" s="824"/>
      <c r="F250" s="824"/>
      <c r="G250" s="824"/>
      <c r="H250" s="824"/>
      <c r="I250" s="824"/>
      <c r="J250" s="824"/>
      <c r="K250" s="824"/>
      <c r="L250" s="824"/>
      <c r="M250" s="824"/>
      <c r="N250" s="824"/>
      <c r="O250" s="824"/>
      <c r="P250" s="824"/>
      <c r="Q250" s="824"/>
      <c r="R250" s="22"/>
      <c r="S250" s="22"/>
      <c r="T250" s="22"/>
      <c r="U250" s="22"/>
      <c r="V250" s="22"/>
      <c r="W250" s="22"/>
      <c r="X250" s="22"/>
      <c r="Y250" s="22"/>
    </row>
    <row r="251" spans="1:45" s="77" customFormat="1" ht="14.15" customHeight="1">
      <c r="A251" s="22"/>
      <c r="B251" s="824"/>
      <c r="C251" s="824"/>
      <c r="D251" s="824"/>
      <c r="E251" s="824"/>
      <c r="F251" s="824"/>
      <c r="G251" s="824"/>
      <c r="H251" s="824"/>
      <c r="I251" s="824"/>
      <c r="J251" s="824"/>
      <c r="K251" s="824"/>
      <c r="L251" s="824"/>
      <c r="M251" s="824"/>
      <c r="N251" s="824"/>
      <c r="O251" s="824"/>
      <c r="P251" s="824"/>
      <c r="Q251" s="824"/>
      <c r="R251" s="22"/>
      <c r="S251" s="22"/>
      <c r="T251" s="22"/>
      <c r="U251" s="22"/>
      <c r="V251" s="22"/>
      <c r="W251" s="22"/>
      <c r="X251" s="22"/>
      <c r="Y251" s="22"/>
    </row>
    <row r="252" spans="1:45" s="77" customFormat="1" ht="14.15" customHeight="1">
      <c r="A252" s="22"/>
      <c r="B252" s="824"/>
      <c r="C252" s="824"/>
      <c r="D252" s="824"/>
      <c r="E252" s="824"/>
      <c r="F252" s="824"/>
      <c r="G252" s="824"/>
      <c r="H252" s="824"/>
      <c r="I252" s="824"/>
      <c r="J252" s="824"/>
      <c r="K252" s="824"/>
      <c r="L252" s="824"/>
      <c r="M252" s="824"/>
      <c r="N252" s="824"/>
      <c r="O252" s="824"/>
      <c r="P252" s="824"/>
      <c r="Q252" s="824"/>
      <c r="R252" s="22"/>
      <c r="S252" s="22"/>
      <c r="T252" s="22"/>
      <c r="U252" s="22"/>
      <c r="V252" s="22"/>
      <c r="W252" s="22"/>
      <c r="X252" s="22"/>
      <c r="Y252" s="22"/>
    </row>
    <row r="253" spans="1:45" s="77" customFormat="1" ht="14.15" customHeight="1">
      <c r="A253" s="22"/>
      <c r="B253" s="824"/>
      <c r="C253" s="824"/>
      <c r="D253" s="824"/>
      <c r="E253" s="824"/>
      <c r="F253" s="824"/>
      <c r="G253" s="824"/>
      <c r="H253" s="824"/>
      <c r="I253" s="824"/>
      <c r="J253" s="824"/>
      <c r="K253" s="824"/>
      <c r="L253" s="824"/>
      <c r="M253" s="824"/>
      <c r="N253" s="824"/>
      <c r="O253" s="824"/>
      <c r="P253" s="824"/>
      <c r="Q253" s="824"/>
      <c r="R253" s="22"/>
      <c r="S253" s="22"/>
      <c r="T253" s="22"/>
      <c r="U253" s="22"/>
      <c r="V253" s="22"/>
      <c r="W253" s="22"/>
      <c r="X253" s="22"/>
      <c r="Y253" s="22"/>
    </row>
    <row r="254" spans="1:45" s="77" customFormat="1" ht="14.15" customHeight="1">
      <c r="A254" s="22"/>
      <c r="B254" s="53"/>
      <c r="C254" s="53"/>
      <c r="D254" s="53"/>
      <c r="E254" s="53"/>
      <c r="F254" s="53"/>
      <c r="G254" s="53"/>
      <c r="H254" s="53"/>
      <c r="I254" s="53"/>
      <c r="J254" s="53"/>
      <c r="K254" s="53"/>
      <c r="L254" s="53"/>
      <c r="M254" s="53"/>
      <c r="N254" s="53"/>
      <c r="O254" s="53"/>
      <c r="P254" s="53"/>
      <c r="Q254" s="53"/>
      <c r="R254" s="22"/>
      <c r="S254" s="22"/>
      <c r="T254" s="22"/>
      <c r="U254" s="22"/>
      <c r="V254" s="22"/>
      <c r="W254" s="22"/>
      <c r="X254" s="22"/>
      <c r="Y254" s="22"/>
    </row>
    <row r="255" spans="1:45" ht="14.15" customHeight="1">
      <c r="A255" s="22"/>
      <c r="B255" s="834" t="s">
        <v>342</v>
      </c>
      <c r="C255" s="834"/>
      <c r="D255" s="834"/>
      <c r="E255" s="834"/>
      <c r="F255" s="834"/>
      <c r="G255" s="834"/>
      <c r="H255" s="834"/>
      <c r="I255" s="834"/>
      <c r="J255" s="834"/>
      <c r="K255" s="834"/>
      <c r="L255" s="834"/>
      <c r="M255" s="834"/>
      <c r="N255" s="834"/>
      <c r="O255" s="834"/>
      <c r="P255" s="834"/>
      <c r="Q255" s="834"/>
      <c r="R255" s="834"/>
      <c r="S255" s="834"/>
      <c r="T255" s="834"/>
      <c r="U255" s="834"/>
      <c r="V255" s="834"/>
      <c r="W255" s="834"/>
      <c r="X255" s="834"/>
      <c r="Y255" s="834"/>
      <c r="Z255" s="834"/>
      <c r="AA255" s="77"/>
      <c r="AB255" s="77"/>
      <c r="AC255" s="77"/>
      <c r="AD255" s="77"/>
      <c r="AE255" s="77"/>
      <c r="AG255" s="77"/>
      <c r="AH255" s="77"/>
      <c r="AI255" s="77"/>
      <c r="AJ255" s="77"/>
      <c r="AK255" s="77"/>
      <c r="AL255" s="77"/>
      <c r="AM255" s="77"/>
      <c r="AN255" s="77"/>
      <c r="AO255" s="77"/>
      <c r="AP255" s="77"/>
      <c r="AQ255" s="77"/>
      <c r="AR255" s="77"/>
      <c r="AS255" s="77"/>
    </row>
    <row r="256" spans="1:45" s="1" customFormat="1">
      <c r="A256" s="394"/>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c r="X256" s="253"/>
      <c r="Y256" s="253"/>
      <c r="Z256" s="253"/>
      <c r="AA256" s="80"/>
      <c r="AB256" s="80"/>
      <c r="AC256" s="77"/>
      <c r="AD256" s="77"/>
      <c r="AE256" s="77"/>
      <c r="AF256" s="77"/>
      <c r="AG256" s="77"/>
      <c r="AH256" s="77"/>
      <c r="AI256" s="77"/>
      <c r="AJ256" s="77"/>
      <c r="AK256" s="77"/>
      <c r="AL256" s="77"/>
      <c r="AM256" s="77"/>
      <c r="AN256" s="77"/>
      <c r="AO256" s="77"/>
      <c r="AP256" s="77"/>
      <c r="AQ256" s="77"/>
      <c r="AR256" s="77"/>
      <c r="AS256" s="77"/>
    </row>
    <row r="257" spans="1:45" s="1" customFormat="1">
      <c r="A257" s="394"/>
      <c r="B257" s="212" t="s">
        <v>343</v>
      </c>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c r="AA257" s="80"/>
      <c r="AB257" s="80"/>
      <c r="AC257" s="77"/>
      <c r="AD257" s="77"/>
      <c r="AE257" s="77"/>
      <c r="AF257" s="77"/>
      <c r="AG257" s="77"/>
      <c r="AH257" s="77"/>
      <c r="AI257" s="77"/>
      <c r="AJ257" s="77"/>
      <c r="AK257" s="77"/>
      <c r="AL257" s="77"/>
      <c r="AM257" s="77"/>
      <c r="AN257" s="77"/>
      <c r="AO257" s="77"/>
      <c r="AP257" s="77"/>
      <c r="AQ257" s="77"/>
      <c r="AR257" s="77"/>
      <c r="AS257" s="77"/>
    </row>
    <row r="258" spans="1:45" s="1" customFormat="1" ht="14.25" customHeight="1">
      <c r="A258" s="22"/>
      <c r="B258" s="11"/>
      <c r="C258" s="11"/>
      <c r="D258" s="11"/>
      <c r="E258" s="11"/>
      <c r="F258" s="11"/>
      <c r="G258" s="11"/>
      <c r="H258" s="11"/>
      <c r="I258" s="11"/>
      <c r="J258" s="11"/>
      <c r="K258" s="81">
        <f>Calc!$J$6</f>
        <v>2021</v>
      </c>
      <c r="L258" s="81">
        <f>Calc!$J$7</f>
        <v>2022</v>
      </c>
      <c r="M258" s="81">
        <f>Calc!$J$8</f>
        <v>2023</v>
      </c>
      <c r="N258" s="81">
        <f>Calc!$J$9</f>
        <v>2024</v>
      </c>
      <c r="O258" s="81">
        <f>Calc!$J$10</f>
        <v>2025</v>
      </c>
      <c r="P258" s="81" t="str">
        <f>Calc!$J$11</f>
        <v/>
      </c>
      <c r="Q258" s="81" t="str">
        <f>Calc!$J$12</f>
        <v/>
      </c>
      <c r="R258" s="81" t="str">
        <f>Calc!$J$13</f>
        <v/>
      </c>
      <c r="S258" s="81" t="str">
        <f>Calc!$J$14</f>
        <v/>
      </c>
      <c r="T258" s="81" t="str">
        <f>Calc!$J$15</f>
        <v/>
      </c>
      <c r="U258" s="81" t="str">
        <f>Calc!$J$16</f>
        <v/>
      </c>
      <c r="V258" s="81" t="str">
        <f>Calc!$J$17</f>
        <v/>
      </c>
      <c r="W258" s="11"/>
      <c r="X258" s="835" t="s">
        <v>282</v>
      </c>
      <c r="Y258" s="836"/>
      <c r="Z258" s="837"/>
      <c r="AA258" s="70"/>
      <c r="AB258" s="80"/>
      <c r="AC258" s="77"/>
      <c r="AD258" s="77"/>
      <c r="AE258" s="77"/>
      <c r="AF258" s="77"/>
      <c r="AG258" s="77"/>
      <c r="AH258" s="77"/>
      <c r="AI258" s="77"/>
      <c r="AJ258" s="77"/>
      <c r="AK258" s="77"/>
      <c r="AL258" s="77"/>
      <c r="AM258" s="77"/>
      <c r="AN258" s="77"/>
      <c r="AO258" s="77"/>
      <c r="AP258" s="77"/>
      <c r="AQ258" s="77"/>
      <c r="AR258" s="77"/>
      <c r="AS258" s="77"/>
    </row>
    <row r="259" spans="1:45" s="1" customFormat="1" ht="25">
      <c r="A259" s="141"/>
      <c r="B259" s="821" t="s">
        <v>283</v>
      </c>
      <c r="C259" s="821"/>
      <c r="D259" s="821"/>
      <c r="E259" s="82" t="s">
        <v>284</v>
      </c>
      <c r="F259" s="821" t="s">
        <v>285</v>
      </c>
      <c r="G259" s="821"/>
      <c r="H259" s="821"/>
      <c r="I259" s="83" t="s">
        <v>73</v>
      </c>
      <c r="J259" s="11"/>
      <c r="K259" s="71" t="s">
        <v>232</v>
      </c>
      <c r="L259" s="71" t="s">
        <v>233</v>
      </c>
      <c r="M259" s="71" t="s">
        <v>234</v>
      </c>
      <c r="N259" s="71" t="s">
        <v>235</v>
      </c>
      <c r="O259" s="71" t="s">
        <v>236</v>
      </c>
      <c r="P259" s="71" t="s">
        <v>237</v>
      </c>
      <c r="Q259" s="71" t="s">
        <v>238</v>
      </c>
      <c r="R259" s="71" t="s">
        <v>239</v>
      </c>
      <c r="S259" s="71" t="s">
        <v>240</v>
      </c>
      <c r="T259" s="71" t="s">
        <v>241</v>
      </c>
      <c r="U259" s="71" t="s">
        <v>242</v>
      </c>
      <c r="V259" s="71" t="s">
        <v>243</v>
      </c>
      <c r="W259" s="11"/>
      <c r="X259" s="14">
        <v>2030</v>
      </c>
      <c r="Y259" s="14">
        <v>2040</v>
      </c>
      <c r="Z259" s="14">
        <v>2050</v>
      </c>
      <c r="AA259" s="80"/>
      <c r="AB259" s="77"/>
      <c r="AC259" s="77"/>
      <c r="AD259" s="77"/>
      <c r="AE259" s="77"/>
      <c r="AF259" s="77"/>
      <c r="AG259" s="77"/>
      <c r="AH259" s="77"/>
      <c r="AI259" s="77"/>
      <c r="AJ259" s="77"/>
      <c r="AK259" s="77"/>
      <c r="AL259" s="77"/>
      <c r="AM259" s="77"/>
      <c r="AN259" s="77"/>
      <c r="AO259" s="77"/>
      <c r="AP259" s="77"/>
      <c r="AQ259" s="77"/>
      <c r="AR259" s="77"/>
      <c r="AS259" s="77"/>
    </row>
    <row r="260" spans="1:45" ht="15.5">
      <c r="A260" s="141"/>
      <c r="B260" s="814"/>
      <c r="C260" s="814"/>
      <c r="D260" s="814"/>
      <c r="E260" s="84" t="s">
        <v>287</v>
      </c>
      <c r="F260" s="815"/>
      <c r="G260" s="815"/>
      <c r="H260" s="815"/>
      <c r="I260" s="85"/>
      <c r="J260" s="79"/>
      <c r="K260" s="420">
        <v>0</v>
      </c>
      <c r="L260" s="420">
        <v>0</v>
      </c>
      <c r="M260" s="420">
        <v>0</v>
      </c>
      <c r="N260" s="420">
        <v>0</v>
      </c>
      <c r="O260" s="420">
        <v>0</v>
      </c>
      <c r="P260" s="420">
        <v>0</v>
      </c>
      <c r="Q260" s="420">
        <v>0</v>
      </c>
      <c r="R260" s="420">
        <v>0</v>
      </c>
      <c r="S260" s="420">
        <v>0</v>
      </c>
      <c r="T260" s="420">
        <v>0</v>
      </c>
      <c r="U260" s="420">
        <v>0</v>
      </c>
      <c r="V260" s="420">
        <v>0</v>
      </c>
      <c r="W260" s="411"/>
      <c r="X260" s="420">
        <v>0</v>
      </c>
      <c r="Y260" s="420">
        <v>0</v>
      </c>
      <c r="Z260" s="420">
        <v>0</v>
      </c>
      <c r="AA260" s="77"/>
      <c r="AB260" s="77"/>
      <c r="AC260" s="77"/>
      <c r="AD260" s="77"/>
      <c r="AE260" s="77"/>
      <c r="AG260" s="77"/>
      <c r="AH260" s="77"/>
      <c r="AI260" s="77"/>
      <c r="AJ260" s="77"/>
      <c r="AK260" s="77"/>
      <c r="AL260" s="77"/>
      <c r="AM260" s="77"/>
      <c r="AN260" s="77"/>
      <c r="AO260" s="77"/>
      <c r="AP260" s="77"/>
      <c r="AQ260" s="77"/>
      <c r="AR260" s="77"/>
      <c r="AS260" s="77"/>
    </row>
    <row r="261" spans="1:45" ht="15.5">
      <c r="A261" s="141"/>
      <c r="B261" s="814"/>
      <c r="C261" s="814"/>
      <c r="D261" s="814"/>
      <c r="E261" s="84" t="s">
        <v>289</v>
      </c>
      <c r="F261" s="815"/>
      <c r="G261" s="815"/>
      <c r="H261" s="815"/>
      <c r="I261" s="85"/>
      <c r="J261" s="79"/>
      <c r="K261" s="420">
        <v>0</v>
      </c>
      <c r="L261" s="420">
        <v>0</v>
      </c>
      <c r="M261" s="420">
        <v>0</v>
      </c>
      <c r="N261" s="420">
        <v>0</v>
      </c>
      <c r="O261" s="420">
        <v>0</v>
      </c>
      <c r="P261" s="420">
        <v>0</v>
      </c>
      <c r="Q261" s="420">
        <v>0</v>
      </c>
      <c r="R261" s="420">
        <v>0</v>
      </c>
      <c r="S261" s="420">
        <v>0</v>
      </c>
      <c r="T261" s="420">
        <v>0</v>
      </c>
      <c r="U261" s="420">
        <v>0</v>
      </c>
      <c r="V261" s="420">
        <v>0</v>
      </c>
      <c r="W261" s="411"/>
      <c r="X261" s="420">
        <v>0</v>
      </c>
      <c r="Y261" s="420">
        <v>0</v>
      </c>
      <c r="Z261" s="420">
        <v>0</v>
      </c>
      <c r="AA261" s="77"/>
      <c r="AB261" s="77"/>
      <c r="AC261" s="77"/>
      <c r="AD261" s="77"/>
      <c r="AE261" s="77"/>
      <c r="AG261" s="77"/>
      <c r="AH261" s="77"/>
      <c r="AI261" s="77"/>
      <c r="AJ261" s="77"/>
      <c r="AK261" s="77"/>
      <c r="AL261" s="77"/>
      <c r="AM261" s="77"/>
      <c r="AN261" s="77"/>
      <c r="AO261" s="77"/>
      <c r="AP261" s="77"/>
      <c r="AQ261" s="77"/>
      <c r="AR261" s="77"/>
      <c r="AS261" s="77"/>
    </row>
    <row r="262" spans="1:45" ht="15.5">
      <c r="A262" s="141"/>
      <c r="B262" s="814"/>
      <c r="C262" s="814"/>
      <c r="D262" s="814"/>
      <c r="E262" s="84" t="s">
        <v>293</v>
      </c>
      <c r="F262" s="815"/>
      <c r="G262" s="815"/>
      <c r="H262" s="815"/>
      <c r="I262" s="85"/>
      <c r="J262" s="79"/>
      <c r="K262" s="420">
        <v>0</v>
      </c>
      <c r="L262" s="420">
        <v>0</v>
      </c>
      <c r="M262" s="420">
        <v>0</v>
      </c>
      <c r="N262" s="420">
        <v>0</v>
      </c>
      <c r="O262" s="420">
        <v>0</v>
      </c>
      <c r="P262" s="420">
        <v>0</v>
      </c>
      <c r="Q262" s="420">
        <v>0</v>
      </c>
      <c r="R262" s="420">
        <v>0</v>
      </c>
      <c r="S262" s="420">
        <v>0</v>
      </c>
      <c r="T262" s="420">
        <v>0</v>
      </c>
      <c r="U262" s="420">
        <v>0</v>
      </c>
      <c r="V262" s="420">
        <v>0</v>
      </c>
      <c r="W262" s="411"/>
      <c r="X262" s="420">
        <v>0</v>
      </c>
      <c r="Y262" s="420">
        <v>0</v>
      </c>
      <c r="Z262" s="420">
        <v>0</v>
      </c>
      <c r="AA262" s="77"/>
      <c r="AB262" s="77"/>
      <c r="AC262" s="77"/>
      <c r="AD262" s="77"/>
      <c r="AE262" s="77"/>
      <c r="AG262" s="77"/>
      <c r="AH262" s="77"/>
      <c r="AI262" s="77"/>
      <c r="AJ262" s="77"/>
      <c r="AK262" s="77"/>
      <c r="AL262" s="77"/>
      <c r="AM262" s="77"/>
      <c r="AN262" s="77"/>
      <c r="AO262" s="77"/>
      <c r="AP262" s="77"/>
      <c r="AQ262" s="77"/>
      <c r="AR262" s="77"/>
      <c r="AS262" s="77"/>
    </row>
    <row r="263" spans="1:45" ht="15.5">
      <c r="A263" s="141"/>
      <c r="B263" s="814"/>
      <c r="C263" s="814"/>
      <c r="D263" s="814"/>
      <c r="E263" s="84" t="s">
        <v>296</v>
      </c>
      <c r="F263" s="815"/>
      <c r="G263" s="815"/>
      <c r="H263" s="815"/>
      <c r="I263" s="85"/>
      <c r="J263" s="79"/>
      <c r="K263" s="420">
        <v>0</v>
      </c>
      <c r="L263" s="420">
        <v>0</v>
      </c>
      <c r="M263" s="420">
        <v>0</v>
      </c>
      <c r="N263" s="420">
        <v>0</v>
      </c>
      <c r="O263" s="420">
        <v>0</v>
      </c>
      <c r="P263" s="420">
        <v>0</v>
      </c>
      <c r="Q263" s="420">
        <v>0</v>
      </c>
      <c r="R263" s="420">
        <v>0</v>
      </c>
      <c r="S263" s="420">
        <v>0</v>
      </c>
      <c r="T263" s="420">
        <v>0</v>
      </c>
      <c r="U263" s="420">
        <v>0</v>
      </c>
      <c r="V263" s="420">
        <v>0</v>
      </c>
      <c r="W263" s="411"/>
      <c r="X263" s="420">
        <v>0</v>
      </c>
      <c r="Y263" s="420">
        <v>0</v>
      </c>
      <c r="Z263" s="420">
        <v>0</v>
      </c>
      <c r="AA263" s="77"/>
      <c r="AB263" s="77"/>
      <c r="AC263" s="77"/>
      <c r="AD263" s="77"/>
      <c r="AE263" s="77"/>
      <c r="AG263" s="77"/>
      <c r="AH263" s="77"/>
      <c r="AI263" s="77"/>
      <c r="AJ263" s="77"/>
      <c r="AK263" s="77"/>
      <c r="AL263" s="77"/>
      <c r="AM263" s="77"/>
      <c r="AN263" s="77"/>
      <c r="AO263" s="77"/>
      <c r="AP263" s="77"/>
      <c r="AQ263" s="77"/>
      <c r="AR263" s="77"/>
      <c r="AS263" s="77"/>
    </row>
    <row r="264" spans="1:45" ht="15.5">
      <c r="A264" s="141"/>
      <c r="B264" s="814"/>
      <c r="C264" s="814"/>
      <c r="D264" s="814"/>
      <c r="E264" s="84" t="s">
        <v>299</v>
      </c>
      <c r="F264" s="815"/>
      <c r="G264" s="815"/>
      <c r="H264" s="815"/>
      <c r="I264" s="85"/>
      <c r="J264" s="79"/>
      <c r="K264" s="420">
        <v>0</v>
      </c>
      <c r="L264" s="420">
        <v>0</v>
      </c>
      <c r="M264" s="420">
        <v>0</v>
      </c>
      <c r="N264" s="420">
        <v>0</v>
      </c>
      <c r="O264" s="420">
        <v>0</v>
      </c>
      <c r="P264" s="420">
        <v>0</v>
      </c>
      <c r="Q264" s="420">
        <v>0</v>
      </c>
      <c r="R264" s="420">
        <v>0</v>
      </c>
      <c r="S264" s="420">
        <v>0</v>
      </c>
      <c r="T264" s="420">
        <v>0</v>
      </c>
      <c r="U264" s="420">
        <v>0</v>
      </c>
      <c r="V264" s="420">
        <v>0</v>
      </c>
      <c r="W264" s="411"/>
      <c r="X264" s="420">
        <v>0</v>
      </c>
      <c r="Y264" s="420">
        <v>0</v>
      </c>
      <c r="Z264" s="420">
        <v>0</v>
      </c>
      <c r="AA264" s="77"/>
      <c r="AB264" s="77"/>
      <c r="AC264" s="77"/>
      <c r="AD264" s="77"/>
      <c r="AE264" s="77"/>
      <c r="AG264" s="77"/>
      <c r="AH264" s="77"/>
      <c r="AI264" s="77"/>
      <c r="AJ264" s="77"/>
      <c r="AK264" s="77"/>
      <c r="AL264" s="77"/>
      <c r="AM264" s="77"/>
      <c r="AN264" s="77"/>
      <c r="AO264" s="77"/>
      <c r="AP264" s="77"/>
      <c r="AQ264" s="77"/>
      <c r="AR264" s="77"/>
      <c r="AS264" s="77"/>
    </row>
    <row r="265" spans="1:45" ht="15.5">
      <c r="A265" s="141"/>
      <c r="B265" s="814"/>
      <c r="C265" s="814"/>
      <c r="D265" s="814"/>
      <c r="E265" s="84" t="s">
        <v>305</v>
      </c>
      <c r="F265" s="815"/>
      <c r="G265" s="815"/>
      <c r="H265" s="815"/>
      <c r="I265" s="85"/>
      <c r="J265" s="79"/>
      <c r="K265" s="420">
        <v>0</v>
      </c>
      <c r="L265" s="420">
        <v>0</v>
      </c>
      <c r="M265" s="420">
        <v>0</v>
      </c>
      <c r="N265" s="420">
        <v>0</v>
      </c>
      <c r="O265" s="420">
        <v>0</v>
      </c>
      <c r="P265" s="420">
        <v>0</v>
      </c>
      <c r="Q265" s="420">
        <v>0</v>
      </c>
      <c r="R265" s="420">
        <v>0</v>
      </c>
      <c r="S265" s="420">
        <v>0</v>
      </c>
      <c r="T265" s="420">
        <v>0</v>
      </c>
      <c r="U265" s="420">
        <v>0</v>
      </c>
      <c r="V265" s="420">
        <v>0</v>
      </c>
      <c r="W265" s="411"/>
      <c r="X265" s="420">
        <v>0</v>
      </c>
      <c r="Y265" s="420">
        <v>0</v>
      </c>
      <c r="Z265" s="420">
        <v>0</v>
      </c>
      <c r="AA265" s="77"/>
      <c r="AB265" s="77"/>
      <c r="AC265" s="77"/>
      <c r="AD265" s="77"/>
      <c r="AE265" s="77"/>
      <c r="AG265" s="77"/>
      <c r="AH265" s="77"/>
      <c r="AI265" s="77"/>
      <c r="AJ265" s="77"/>
      <c r="AK265" s="77"/>
      <c r="AL265" s="77"/>
      <c r="AM265" s="77"/>
      <c r="AN265" s="77"/>
      <c r="AO265" s="77"/>
      <c r="AP265" s="77"/>
      <c r="AQ265" s="77"/>
      <c r="AR265" s="77"/>
      <c r="AS265" s="77"/>
    </row>
    <row r="266" spans="1:45" ht="15.5">
      <c r="A266" s="141"/>
      <c r="B266" s="814"/>
      <c r="C266" s="814"/>
      <c r="D266" s="814"/>
      <c r="E266" s="84" t="s">
        <v>308</v>
      </c>
      <c r="F266" s="815"/>
      <c r="G266" s="815"/>
      <c r="H266" s="815"/>
      <c r="I266" s="85"/>
      <c r="J266" s="79"/>
      <c r="K266" s="420">
        <v>0</v>
      </c>
      <c r="L266" s="420">
        <v>0</v>
      </c>
      <c r="M266" s="420">
        <v>0</v>
      </c>
      <c r="N266" s="420">
        <v>0</v>
      </c>
      <c r="O266" s="420">
        <v>0</v>
      </c>
      <c r="P266" s="420">
        <v>0</v>
      </c>
      <c r="Q266" s="420">
        <v>0</v>
      </c>
      <c r="R266" s="420">
        <v>0</v>
      </c>
      <c r="S266" s="420">
        <v>0</v>
      </c>
      <c r="T266" s="420">
        <v>0</v>
      </c>
      <c r="U266" s="420">
        <v>0</v>
      </c>
      <c r="V266" s="420">
        <v>0</v>
      </c>
      <c r="W266" s="411"/>
      <c r="X266" s="420">
        <v>0</v>
      </c>
      <c r="Y266" s="420">
        <v>0</v>
      </c>
      <c r="Z266" s="420">
        <v>0</v>
      </c>
      <c r="AA266" s="77"/>
      <c r="AB266" s="77"/>
      <c r="AC266" s="77"/>
      <c r="AD266" s="77"/>
      <c r="AE266" s="77"/>
      <c r="AG266" s="77"/>
      <c r="AH266" s="77"/>
      <c r="AI266" s="77"/>
      <c r="AJ266" s="77"/>
      <c r="AK266" s="77"/>
      <c r="AL266" s="77"/>
      <c r="AM266" s="77"/>
      <c r="AN266" s="77"/>
      <c r="AO266" s="77"/>
      <c r="AP266" s="77"/>
      <c r="AQ266" s="77"/>
      <c r="AR266" s="77"/>
      <c r="AS266" s="77"/>
    </row>
    <row r="267" spans="1:45" ht="15.5">
      <c r="A267" s="141"/>
      <c r="B267" s="814"/>
      <c r="C267" s="814"/>
      <c r="D267" s="814"/>
      <c r="E267" s="84" t="s">
        <v>330</v>
      </c>
      <c r="F267" s="815"/>
      <c r="G267" s="815"/>
      <c r="H267" s="815"/>
      <c r="I267" s="85"/>
      <c r="J267" s="79"/>
      <c r="K267" s="420">
        <v>0</v>
      </c>
      <c r="L267" s="420">
        <v>0</v>
      </c>
      <c r="M267" s="420">
        <v>0</v>
      </c>
      <c r="N267" s="420">
        <v>0</v>
      </c>
      <c r="O267" s="420">
        <v>0</v>
      </c>
      <c r="P267" s="420">
        <v>0</v>
      </c>
      <c r="Q267" s="420">
        <v>0</v>
      </c>
      <c r="R267" s="420">
        <v>0</v>
      </c>
      <c r="S267" s="420">
        <v>0</v>
      </c>
      <c r="T267" s="420">
        <v>0</v>
      </c>
      <c r="U267" s="420">
        <v>0</v>
      </c>
      <c r="V267" s="420">
        <v>0</v>
      </c>
      <c r="W267" s="411"/>
      <c r="X267" s="420">
        <v>0</v>
      </c>
      <c r="Y267" s="420">
        <v>0</v>
      </c>
      <c r="Z267" s="420">
        <v>0</v>
      </c>
      <c r="AA267" s="77"/>
      <c r="AB267" s="77"/>
      <c r="AC267" s="77"/>
      <c r="AD267" s="77"/>
      <c r="AE267" s="77"/>
      <c r="AG267" s="77"/>
      <c r="AH267" s="77"/>
      <c r="AI267" s="77"/>
      <c r="AJ267" s="77"/>
      <c r="AK267" s="77"/>
      <c r="AL267" s="77"/>
      <c r="AM267" s="77"/>
      <c r="AN267" s="77"/>
      <c r="AO267" s="77"/>
      <c r="AP267" s="77"/>
      <c r="AQ267" s="77"/>
      <c r="AR267" s="77"/>
      <c r="AS267" s="77"/>
    </row>
    <row r="268" spans="1:45" ht="15.5">
      <c r="A268" s="141"/>
      <c r="B268" s="814"/>
      <c r="C268" s="814"/>
      <c r="D268" s="814"/>
      <c r="E268" s="84" t="s">
        <v>310</v>
      </c>
      <c r="F268" s="815"/>
      <c r="G268" s="815"/>
      <c r="H268" s="815"/>
      <c r="I268" s="85"/>
      <c r="J268" s="79"/>
      <c r="K268" s="420">
        <v>0</v>
      </c>
      <c r="L268" s="420">
        <v>0</v>
      </c>
      <c r="M268" s="420">
        <v>0</v>
      </c>
      <c r="N268" s="420">
        <v>0</v>
      </c>
      <c r="O268" s="420">
        <v>0</v>
      </c>
      <c r="P268" s="420">
        <v>0</v>
      </c>
      <c r="Q268" s="420">
        <v>0</v>
      </c>
      <c r="R268" s="420">
        <v>0</v>
      </c>
      <c r="S268" s="420">
        <v>0</v>
      </c>
      <c r="T268" s="420">
        <v>0</v>
      </c>
      <c r="U268" s="420">
        <v>0</v>
      </c>
      <c r="V268" s="420">
        <v>0</v>
      </c>
      <c r="W268" s="411"/>
      <c r="X268" s="420">
        <v>0</v>
      </c>
      <c r="Y268" s="420">
        <v>0</v>
      </c>
      <c r="Z268" s="420">
        <v>0</v>
      </c>
      <c r="AA268" s="77"/>
      <c r="AB268" s="77"/>
      <c r="AC268" s="77"/>
      <c r="AD268" s="77"/>
      <c r="AE268" s="77"/>
      <c r="AG268" s="77"/>
      <c r="AH268" s="77"/>
      <c r="AI268" s="77"/>
      <c r="AJ268" s="77"/>
      <c r="AK268" s="77"/>
      <c r="AL268" s="77"/>
      <c r="AM268" s="77"/>
      <c r="AN268" s="77"/>
      <c r="AO268" s="77"/>
      <c r="AP268" s="77"/>
      <c r="AQ268" s="77"/>
      <c r="AR268" s="77"/>
      <c r="AS268" s="77"/>
    </row>
    <row r="269" spans="1:45" ht="15.5">
      <c r="A269" s="141"/>
      <c r="B269" s="814"/>
      <c r="C269" s="814"/>
      <c r="D269" s="814"/>
      <c r="E269" s="86" t="s">
        <v>311</v>
      </c>
      <c r="F269" s="815"/>
      <c r="G269" s="815"/>
      <c r="H269" s="815"/>
      <c r="I269" s="85"/>
      <c r="J269" s="79"/>
      <c r="K269" s="420">
        <v>0</v>
      </c>
      <c r="L269" s="420">
        <v>0</v>
      </c>
      <c r="M269" s="420">
        <v>0</v>
      </c>
      <c r="N269" s="420">
        <v>0</v>
      </c>
      <c r="O269" s="420">
        <v>0</v>
      </c>
      <c r="P269" s="420">
        <v>0</v>
      </c>
      <c r="Q269" s="420">
        <v>0</v>
      </c>
      <c r="R269" s="420">
        <v>0</v>
      </c>
      <c r="S269" s="420">
        <v>0</v>
      </c>
      <c r="T269" s="420">
        <v>0</v>
      </c>
      <c r="U269" s="420">
        <v>0</v>
      </c>
      <c r="V269" s="420">
        <v>0</v>
      </c>
      <c r="W269" s="411"/>
      <c r="X269" s="420">
        <v>0</v>
      </c>
      <c r="Y269" s="420">
        <v>0</v>
      </c>
      <c r="Z269" s="420">
        <v>0</v>
      </c>
      <c r="AA269" s="77"/>
      <c r="AB269" s="77"/>
      <c r="AC269" s="77"/>
      <c r="AD269" s="77"/>
      <c r="AE269" s="77"/>
      <c r="AG269" s="77"/>
      <c r="AH269" s="77"/>
      <c r="AI269" s="77"/>
      <c r="AJ269" s="77"/>
      <c r="AK269" s="77"/>
      <c r="AL269" s="77"/>
      <c r="AM269" s="77"/>
      <c r="AN269" s="77"/>
      <c r="AO269" s="77"/>
      <c r="AP269" s="77"/>
      <c r="AQ269" s="77"/>
      <c r="AR269" s="77"/>
      <c r="AS269" s="77"/>
    </row>
    <row r="270" spans="1:45" ht="16" thickBot="1">
      <c r="A270" s="141"/>
      <c r="B270" s="814"/>
      <c r="C270" s="814"/>
      <c r="D270" s="814"/>
      <c r="E270" s="84" t="s">
        <v>312</v>
      </c>
      <c r="F270" s="815"/>
      <c r="G270" s="815"/>
      <c r="H270" s="815"/>
      <c r="I270" s="85"/>
      <c r="J270" s="79"/>
      <c r="K270" s="554">
        <v>0</v>
      </c>
      <c r="L270" s="554">
        <v>0</v>
      </c>
      <c r="M270" s="554">
        <v>0</v>
      </c>
      <c r="N270" s="554">
        <v>0</v>
      </c>
      <c r="O270" s="554">
        <v>0</v>
      </c>
      <c r="P270" s="554">
        <v>0</v>
      </c>
      <c r="Q270" s="554">
        <v>0</v>
      </c>
      <c r="R270" s="554">
        <v>0</v>
      </c>
      <c r="S270" s="554">
        <v>0</v>
      </c>
      <c r="T270" s="554">
        <v>0</v>
      </c>
      <c r="U270" s="554">
        <v>0</v>
      </c>
      <c r="V270" s="554">
        <v>0</v>
      </c>
      <c r="W270" s="411"/>
      <c r="X270" s="420">
        <v>0</v>
      </c>
      <c r="Y270" s="420">
        <v>0</v>
      </c>
      <c r="Z270" s="420">
        <v>0</v>
      </c>
      <c r="AA270" s="77"/>
      <c r="AB270" s="77"/>
      <c r="AC270" s="77"/>
      <c r="AD270" s="77"/>
      <c r="AE270" s="77"/>
      <c r="AG270" s="77"/>
      <c r="AH270" s="77"/>
      <c r="AI270" s="77"/>
      <c r="AJ270" s="77"/>
      <c r="AK270" s="77"/>
      <c r="AL270" s="77"/>
      <c r="AM270" s="77"/>
      <c r="AN270" s="77"/>
      <c r="AO270" s="77"/>
      <c r="AP270" s="77"/>
      <c r="AQ270" s="77"/>
      <c r="AR270" s="77"/>
      <c r="AS270" s="77"/>
    </row>
    <row r="271" spans="1:45" s="1" customFormat="1" ht="15.65" customHeight="1" thickTop="1">
      <c r="A271" s="141"/>
      <c r="B271" s="817" t="s">
        <v>344</v>
      </c>
      <c r="C271" s="818"/>
      <c r="D271" s="818"/>
      <c r="E271" s="818"/>
      <c r="F271" s="818"/>
      <c r="G271" s="818"/>
      <c r="H271" s="819"/>
      <c r="I271" s="87" t="s">
        <v>81</v>
      </c>
      <c r="J271" s="163"/>
      <c r="K271" s="421">
        <v>0</v>
      </c>
      <c r="L271" s="421">
        <v>0</v>
      </c>
      <c r="M271" s="421">
        <v>0</v>
      </c>
      <c r="N271" s="421">
        <v>0</v>
      </c>
      <c r="O271" s="421">
        <v>0</v>
      </c>
      <c r="P271" s="421">
        <v>0</v>
      </c>
      <c r="Q271" s="421">
        <v>0</v>
      </c>
      <c r="R271" s="421">
        <v>0</v>
      </c>
      <c r="S271" s="421">
        <v>0</v>
      </c>
      <c r="T271" s="421">
        <v>0</v>
      </c>
      <c r="U271" s="421">
        <v>0</v>
      </c>
      <c r="V271" s="421">
        <v>0</v>
      </c>
      <c r="W271" s="422"/>
      <c r="X271" s="423"/>
      <c r="Y271" s="423"/>
      <c r="Z271" s="423"/>
      <c r="AA271" s="80"/>
      <c r="AB271" s="77"/>
      <c r="AC271" s="77"/>
      <c r="AD271" s="77"/>
      <c r="AE271" s="77"/>
      <c r="AF271" s="77"/>
      <c r="AG271" s="77"/>
      <c r="AH271" s="77"/>
      <c r="AI271" s="77"/>
      <c r="AJ271" s="77"/>
      <c r="AK271" s="77"/>
      <c r="AL271" s="77"/>
      <c r="AM271" s="77"/>
      <c r="AN271" s="77"/>
      <c r="AO271" s="77"/>
      <c r="AP271" s="77"/>
      <c r="AQ271" s="77"/>
      <c r="AR271" s="77"/>
      <c r="AS271" s="77"/>
    </row>
    <row r="272" spans="1:45" s="1" customFormat="1" ht="15.75" customHeight="1">
      <c r="A272" s="141"/>
      <c r="B272" s="817" t="s">
        <v>345</v>
      </c>
      <c r="C272" s="818"/>
      <c r="D272" s="818"/>
      <c r="E272" s="818"/>
      <c r="F272" s="818"/>
      <c r="G272" s="818"/>
      <c r="H272" s="819"/>
      <c r="I272" s="87" t="s">
        <v>81</v>
      </c>
      <c r="J272" s="163"/>
      <c r="K272" s="414">
        <f>K271</f>
        <v>0</v>
      </c>
      <c r="L272" s="414">
        <f t="shared" ref="L272:V272" si="20">K272+L271</f>
        <v>0</v>
      </c>
      <c r="M272" s="414">
        <f t="shared" si="20"/>
        <v>0</v>
      </c>
      <c r="N272" s="414">
        <f t="shared" si="20"/>
        <v>0</v>
      </c>
      <c r="O272" s="414">
        <f t="shared" si="20"/>
        <v>0</v>
      </c>
      <c r="P272" s="414">
        <f t="shared" si="20"/>
        <v>0</v>
      </c>
      <c r="Q272" s="414">
        <f t="shared" si="20"/>
        <v>0</v>
      </c>
      <c r="R272" s="414">
        <f t="shared" si="20"/>
        <v>0</v>
      </c>
      <c r="S272" s="414">
        <f t="shared" si="20"/>
        <v>0</v>
      </c>
      <c r="T272" s="414">
        <f t="shared" si="20"/>
        <v>0</v>
      </c>
      <c r="U272" s="414">
        <f t="shared" si="20"/>
        <v>0</v>
      </c>
      <c r="V272" s="414">
        <f t="shared" si="20"/>
        <v>0</v>
      </c>
      <c r="W272" s="415"/>
      <c r="X272" s="420">
        <v>0</v>
      </c>
      <c r="Y272" s="420">
        <v>0</v>
      </c>
      <c r="Z272" s="420">
        <v>0</v>
      </c>
      <c r="AA272" s="80"/>
      <c r="AB272" s="77"/>
      <c r="AC272" s="77"/>
      <c r="AD272" s="77"/>
      <c r="AE272" s="77"/>
      <c r="AF272" s="77"/>
      <c r="AG272" s="77"/>
      <c r="AH272" s="77"/>
      <c r="AI272" s="77"/>
      <c r="AJ272" s="77"/>
      <c r="AK272" s="77"/>
      <c r="AL272" s="77"/>
      <c r="AM272" s="77"/>
      <c r="AN272" s="77"/>
      <c r="AO272" s="77"/>
      <c r="AP272" s="77"/>
      <c r="AQ272" s="77"/>
      <c r="AR272" s="77"/>
      <c r="AS272" s="77"/>
    </row>
    <row r="273" spans="1:45" s="1" customFormat="1" ht="15" customHeight="1">
      <c r="A273" s="394"/>
      <c r="B273" s="6"/>
      <c r="C273" s="6"/>
      <c r="D273" s="6"/>
      <c r="E273" s="6"/>
      <c r="F273" s="6"/>
      <c r="G273" s="6"/>
      <c r="H273" s="6"/>
      <c r="I273" s="50"/>
      <c r="J273" s="50"/>
      <c r="K273" s="558"/>
      <c r="L273" s="558"/>
      <c r="M273" s="558"/>
      <c r="N273" s="558"/>
      <c r="O273" s="558"/>
      <c r="P273" s="558"/>
      <c r="Q273" s="558"/>
      <c r="R273" s="419"/>
      <c r="S273" s="419"/>
      <c r="T273" s="419"/>
      <c r="U273" s="419"/>
      <c r="V273" s="419"/>
      <c r="W273" s="77"/>
      <c r="X273" s="77"/>
      <c r="Y273" s="77"/>
      <c r="Z273" s="77"/>
      <c r="AA273" s="12"/>
      <c r="AB273" s="12"/>
      <c r="AC273" s="77"/>
      <c r="AD273" s="77"/>
      <c r="AE273" s="77"/>
      <c r="AF273" s="77"/>
      <c r="AG273" s="77"/>
      <c r="AH273" s="77"/>
      <c r="AI273" s="77"/>
      <c r="AJ273" s="77"/>
      <c r="AK273" s="77"/>
      <c r="AL273" s="77"/>
      <c r="AM273" s="77"/>
      <c r="AN273" s="77"/>
      <c r="AO273" s="77"/>
      <c r="AP273" s="77"/>
      <c r="AQ273" s="77"/>
      <c r="AR273" s="77"/>
      <c r="AS273" s="77"/>
    </row>
    <row r="274" spans="1:45" s="1" customFormat="1" ht="15" customHeight="1">
      <c r="A274" s="394"/>
      <c r="B274" s="6"/>
      <c r="C274" s="6"/>
      <c r="D274" s="6"/>
      <c r="E274" s="6"/>
      <c r="F274" s="6"/>
      <c r="G274" s="6"/>
      <c r="H274" s="6"/>
      <c r="I274" s="50"/>
      <c r="J274" s="50"/>
      <c r="K274" s="50"/>
      <c r="L274" s="50"/>
      <c r="M274" s="50"/>
      <c r="N274" s="50"/>
      <c r="O274" s="50"/>
      <c r="P274" s="50"/>
      <c r="Q274" s="50"/>
      <c r="R274" s="77"/>
      <c r="S274" s="77"/>
      <c r="T274" s="77"/>
      <c r="U274" s="77"/>
      <c r="V274" s="77"/>
      <c r="W274" s="77"/>
      <c r="X274" s="148" t="s">
        <v>315</v>
      </c>
      <c r="Y274" s="77"/>
      <c r="Z274" s="77"/>
      <c r="AA274" s="12"/>
      <c r="AB274" s="12"/>
      <c r="AC274" s="77"/>
      <c r="AD274" s="77"/>
      <c r="AE274" s="77"/>
      <c r="AF274" s="77"/>
      <c r="AG274" s="77"/>
      <c r="AH274" s="77"/>
      <c r="AI274" s="77"/>
      <c r="AJ274" s="77"/>
      <c r="AK274" s="77"/>
      <c r="AL274" s="77"/>
      <c r="AM274" s="77"/>
      <c r="AN274" s="77"/>
      <c r="AO274" s="77"/>
      <c r="AP274" s="77"/>
      <c r="AQ274" s="77"/>
      <c r="AR274" s="77"/>
      <c r="AS274" s="77"/>
    </row>
    <row r="275" spans="1:45" ht="14.15" customHeight="1">
      <c r="A275" s="22"/>
      <c r="B275" s="53"/>
      <c r="C275" s="53"/>
      <c r="D275" s="53"/>
      <c r="E275" s="53"/>
      <c r="F275" s="53"/>
      <c r="G275" s="53"/>
      <c r="H275" s="53"/>
      <c r="I275" s="53"/>
      <c r="J275" s="53"/>
      <c r="K275" s="53"/>
      <c r="L275" s="53"/>
      <c r="M275" s="53"/>
      <c r="N275" s="53"/>
      <c r="O275" s="53"/>
      <c r="P275" s="53"/>
      <c r="Q275" s="53"/>
      <c r="R275" s="22"/>
      <c r="S275" s="22"/>
      <c r="T275" s="22"/>
      <c r="U275" s="22"/>
      <c r="V275" s="22"/>
      <c r="W275" s="22"/>
      <c r="X275" s="22"/>
      <c r="Y275" s="22"/>
      <c r="Z275" s="77"/>
      <c r="AA275" s="77"/>
      <c r="AB275" s="77"/>
      <c r="AC275" s="77"/>
      <c r="AD275" s="77"/>
      <c r="AE275" s="77"/>
      <c r="AG275" s="77"/>
      <c r="AH275" s="77"/>
      <c r="AI275" s="77"/>
      <c r="AJ275" s="77"/>
      <c r="AK275" s="77"/>
      <c r="AL275" s="77"/>
      <c r="AM275" s="77"/>
      <c r="AN275" s="77"/>
      <c r="AO275" s="77"/>
      <c r="AP275" s="77"/>
      <c r="AQ275" s="77"/>
      <c r="AR275" s="77"/>
      <c r="AS275" s="77"/>
    </row>
    <row r="276" spans="1:45" ht="14.15" customHeight="1">
      <c r="A276" s="22"/>
      <c r="B276" s="879" t="s">
        <v>346</v>
      </c>
      <c r="C276" s="879"/>
      <c r="D276" s="879"/>
      <c r="E276" s="879"/>
      <c r="F276" s="879"/>
      <c r="G276" s="879"/>
      <c r="H276" s="879"/>
      <c r="I276" s="879"/>
      <c r="J276" s="879"/>
      <c r="K276" s="879"/>
      <c r="L276" s="879"/>
      <c r="M276" s="879"/>
      <c r="N276" s="879"/>
      <c r="O276" s="879"/>
      <c r="P276" s="879"/>
      <c r="Q276" s="879"/>
      <c r="R276" s="879"/>
      <c r="S276" s="879"/>
      <c r="T276" s="879"/>
      <c r="U276" s="879"/>
      <c r="V276" s="879"/>
      <c r="W276" s="879"/>
      <c r="X276" s="879"/>
      <c r="Y276" s="879"/>
      <c r="Z276" s="879"/>
      <c r="AA276" s="77"/>
      <c r="AB276" s="77"/>
      <c r="AC276" s="77"/>
      <c r="AD276" s="77"/>
      <c r="AE276" s="77"/>
      <c r="AG276" s="77"/>
      <c r="AH276" s="77"/>
      <c r="AI276" s="77"/>
      <c r="AJ276" s="77"/>
      <c r="AK276" s="77"/>
      <c r="AL276" s="77"/>
      <c r="AM276" s="77"/>
      <c r="AN276" s="77"/>
      <c r="AO276" s="77"/>
      <c r="AP276" s="77"/>
      <c r="AQ276" s="77"/>
      <c r="AR276" s="77"/>
      <c r="AS276" s="77"/>
    </row>
    <row r="277" spans="1:45" s="1" customFormat="1">
      <c r="A277" s="394"/>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c r="X277" s="253"/>
      <c r="Y277" s="253"/>
      <c r="Z277" s="253"/>
      <c r="AA277" s="80"/>
      <c r="AB277" s="80"/>
      <c r="AC277" s="77"/>
      <c r="AD277" s="77"/>
      <c r="AE277" s="77"/>
      <c r="AF277" s="77"/>
      <c r="AG277" s="77"/>
      <c r="AH277" s="77"/>
      <c r="AI277" s="77"/>
      <c r="AJ277" s="77"/>
      <c r="AK277" s="77"/>
      <c r="AL277" s="77"/>
      <c r="AM277" s="77"/>
      <c r="AN277" s="77"/>
      <c r="AO277" s="77"/>
      <c r="AP277" s="77"/>
      <c r="AQ277" s="77"/>
      <c r="AR277" s="77"/>
      <c r="AS277" s="77"/>
    </row>
    <row r="278" spans="1:45" s="1" customFormat="1">
      <c r="A278" s="394"/>
      <c r="B278" s="212" t="s">
        <v>347</v>
      </c>
      <c r="C278" s="253"/>
      <c r="D278" s="253"/>
      <c r="E278" s="253"/>
      <c r="F278" s="253"/>
      <c r="G278" s="253"/>
      <c r="H278" s="253"/>
      <c r="I278" s="253"/>
      <c r="J278" s="253"/>
      <c r="K278" s="253"/>
      <c r="L278" s="253"/>
      <c r="M278" s="253"/>
      <c r="N278" s="253"/>
      <c r="O278" s="253"/>
      <c r="P278" s="253"/>
      <c r="Q278" s="253"/>
      <c r="R278" s="253"/>
      <c r="S278" s="253"/>
      <c r="T278" s="253"/>
      <c r="U278" s="253"/>
      <c r="V278" s="253"/>
      <c r="W278" s="253"/>
      <c r="X278" s="253"/>
      <c r="Y278" s="253"/>
      <c r="Z278" s="253"/>
      <c r="AA278" s="80"/>
      <c r="AB278" s="80"/>
      <c r="AC278" s="77"/>
      <c r="AD278" s="77"/>
      <c r="AE278" s="77"/>
      <c r="AF278" s="77"/>
      <c r="AG278" s="77"/>
      <c r="AH278" s="77"/>
      <c r="AI278" s="77"/>
      <c r="AJ278" s="77"/>
      <c r="AK278" s="77"/>
      <c r="AL278" s="77"/>
      <c r="AM278" s="77"/>
      <c r="AN278" s="77"/>
      <c r="AO278" s="77"/>
      <c r="AP278" s="77"/>
      <c r="AQ278" s="70"/>
      <c r="AR278" s="70"/>
      <c r="AS278" s="70"/>
    </row>
    <row r="279" spans="1:45" s="1" customFormat="1" ht="14.25" customHeight="1">
      <c r="A279" s="22"/>
      <c r="B279" s="11"/>
      <c r="C279" s="11"/>
      <c r="D279" s="11"/>
      <c r="E279" s="11"/>
      <c r="F279" s="11"/>
      <c r="G279" s="11"/>
      <c r="H279" s="11"/>
      <c r="I279" s="11"/>
      <c r="J279" s="11"/>
      <c r="K279" s="81">
        <f>Calc!$J$6</f>
        <v>2021</v>
      </c>
      <c r="L279" s="81">
        <f>Calc!$J$7</f>
        <v>2022</v>
      </c>
      <c r="M279" s="81">
        <f>Calc!$J$8</f>
        <v>2023</v>
      </c>
      <c r="N279" s="81">
        <f>Calc!$J$9</f>
        <v>2024</v>
      </c>
      <c r="O279" s="81">
        <f>Calc!$J$10</f>
        <v>2025</v>
      </c>
      <c r="P279" s="81" t="str">
        <f>Calc!$J$11</f>
        <v/>
      </c>
      <c r="Q279" s="81" t="str">
        <f>Calc!$J$12</f>
        <v/>
      </c>
      <c r="R279" s="81" t="str">
        <f>Calc!$J$13</f>
        <v/>
      </c>
      <c r="S279" s="81" t="str">
        <f>Calc!$J$14</f>
        <v/>
      </c>
      <c r="T279" s="81" t="str">
        <f>Calc!$J$15</f>
        <v/>
      </c>
      <c r="U279" s="81" t="str">
        <f>Calc!$J$16</f>
        <v/>
      </c>
      <c r="V279" s="81" t="str">
        <f>Calc!$J$17</f>
        <v/>
      </c>
      <c r="W279" s="11"/>
      <c r="X279" s="835" t="s">
        <v>282</v>
      </c>
      <c r="Y279" s="836"/>
      <c r="Z279" s="837"/>
      <c r="AA279" s="70"/>
      <c r="AB279" s="80"/>
      <c r="AC279" s="77"/>
      <c r="AD279" s="77"/>
      <c r="AE279" s="77"/>
      <c r="AF279" s="77"/>
      <c r="AG279" s="77"/>
      <c r="AH279" s="77"/>
      <c r="AI279" s="77"/>
      <c r="AJ279" s="77"/>
      <c r="AK279" s="77"/>
      <c r="AL279" s="77"/>
      <c r="AM279" s="77"/>
      <c r="AN279" s="77"/>
      <c r="AO279" s="77"/>
      <c r="AP279" s="77"/>
      <c r="AQ279" s="77"/>
      <c r="AR279" s="77"/>
      <c r="AS279" s="77"/>
    </row>
    <row r="280" spans="1:45" s="1" customFormat="1" ht="25">
      <c r="A280" s="141"/>
      <c r="B280" s="821" t="s">
        <v>283</v>
      </c>
      <c r="C280" s="821"/>
      <c r="D280" s="821"/>
      <c r="E280" s="82" t="s">
        <v>284</v>
      </c>
      <c r="F280" s="821" t="s">
        <v>285</v>
      </c>
      <c r="G280" s="821"/>
      <c r="H280" s="821"/>
      <c r="I280" s="83" t="s">
        <v>73</v>
      </c>
      <c r="J280" s="11"/>
      <c r="K280" s="71" t="s">
        <v>232</v>
      </c>
      <c r="L280" s="71" t="s">
        <v>233</v>
      </c>
      <c r="M280" s="71" t="s">
        <v>234</v>
      </c>
      <c r="N280" s="71" t="s">
        <v>235</v>
      </c>
      <c r="O280" s="71" t="s">
        <v>236</v>
      </c>
      <c r="P280" s="71" t="s">
        <v>237</v>
      </c>
      <c r="Q280" s="71" t="s">
        <v>238</v>
      </c>
      <c r="R280" s="71" t="s">
        <v>239</v>
      </c>
      <c r="S280" s="71" t="s">
        <v>240</v>
      </c>
      <c r="T280" s="71" t="s">
        <v>241</v>
      </c>
      <c r="U280" s="71" t="s">
        <v>242</v>
      </c>
      <c r="V280" s="71" t="s">
        <v>243</v>
      </c>
      <c r="W280" s="11"/>
      <c r="X280" s="14">
        <v>2030</v>
      </c>
      <c r="Y280" s="14">
        <v>2040</v>
      </c>
      <c r="Z280" s="14">
        <v>2050</v>
      </c>
      <c r="AA280" s="80"/>
      <c r="AB280" s="77"/>
      <c r="AC280" s="77"/>
      <c r="AD280" s="77"/>
      <c r="AE280" s="77"/>
      <c r="AF280" s="77"/>
      <c r="AG280" s="77"/>
      <c r="AH280" s="77"/>
      <c r="AI280" s="77"/>
      <c r="AJ280" s="77"/>
      <c r="AK280" s="77"/>
      <c r="AL280" s="77"/>
      <c r="AM280" s="77"/>
      <c r="AN280" s="77"/>
      <c r="AO280" s="77"/>
      <c r="AP280" s="77"/>
      <c r="AQ280" s="77"/>
      <c r="AR280" s="77"/>
      <c r="AS280" s="77"/>
    </row>
    <row r="281" spans="1:45" ht="15.5">
      <c r="A281" s="141"/>
      <c r="B281" s="814"/>
      <c r="C281" s="814"/>
      <c r="D281" s="814"/>
      <c r="E281" s="84" t="s">
        <v>287</v>
      </c>
      <c r="F281" s="815"/>
      <c r="G281" s="815"/>
      <c r="H281" s="815"/>
      <c r="I281" s="85"/>
      <c r="J281" s="79"/>
      <c r="K281" s="420">
        <v>0</v>
      </c>
      <c r="L281" s="420">
        <v>0</v>
      </c>
      <c r="M281" s="420">
        <v>0</v>
      </c>
      <c r="N281" s="420">
        <v>0</v>
      </c>
      <c r="O281" s="420">
        <v>0</v>
      </c>
      <c r="P281" s="420">
        <v>0</v>
      </c>
      <c r="Q281" s="420">
        <v>0</v>
      </c>
      <c r="R281" s="420">
        <v>0</v>
      </c>
      <c r="S281" s="420">
        <v>0</v>
      </c>
      <c r="T281" s="420">
        <v>0</v>
      </c>
      <c r="U281" s="420">
        <v>0</v>
      </c>
      <c r="V281" s="420">
        <v>0</v>
      </c>
      <c r="W281" s="411"/>
      <c r="X281" s="420">
        <v>0</v>
      </c>
      <c r="Y281" s="420">
        <v>0</v>
      </c>
      <c r="Z281" s="420">
        <v>0</v>
      </c>
      <c r="AA281" s="77"/>
      <c r="AB281" s="77"/>
      <c r="AC281" s="77"/>
      <c r="AD281" s="77"/>
      <c r="AE281" s="77"/>
      <c r="AG281" s="77"/>
      <c r="AH281" s="77"/>
      <c r="AI281" s="77"/>
      <c r="AJ281" s="77"/>
      <c r="AK281" s="77"/>
      <c r="AL281" s="77"/>
      <c r="AM281" s="77"/>
      <c r="AN281" s="77"/>
      <c r="AO281" s="77"/>
      <c r="AP281" s="77"/>
      <c r="AQ281" s="77"/>
      <c r="AR281" s="77"/>
      <c r="AS281" s="77"/>
    </row>
    <row r="282" spans="1:45" ht="15.5">
      <c r="A282" s="141"/>
      <c r="B282" s="814"/>
      <c r="C282" s="814"/>
      <c r="D282" s="814"/>
      <c r="E282" s="84" t="s">
        <v>289</v>
      </c>
      <c r="F282" s="815"/>
      <c r="G282" s="815"/>
      <c r="H282" s="815"/>
      <c r="I282" s="85"/>
      <c r="J282" s="79"/>
      <c r="K282" s="420">
        <v>0</v>
      </c>
      <c r="L282" s="420">
        <v>0</v>
      </c>
      <c r="M282" s="420">
        <v>0</v>
      </c>
      <c r="N282" s="420">
        <v>0</v>
      </c>
      <c r="O282" s="420">
        <v>0</v>
      </c>
      <c r="P282" s="420">
        <v>0</v>
      </c>
      <c r="Q282" s="420">
        <v>0</v>
      </c>
      <c r="R282" s="420">
        <v>0</v>
      </c>
      <c r="S282" s="420">
        <v>0</v>
      </c>
      <c r="T282" s="420">
        <v>0</v>
      </c>
      <c r="U282" s="420">
        <v>0</v>
      </c>
      <c r="V282" s="420">
        <v>0</v>
      </c>
      <c r="W282" s="411"/>
      <c r="X282" s="420">
        <v>0</v>
      </c>
      <c r="Y282" s="420">
        <v>0</v>
      </c>
      <c r="Z282" s="420">
        <v>0</v>
      </c>
      <c r="AA282" s="77"/>
      <c r="AB282" s="77"/>
      <c r="AC282" s="77"/>
      <c r="AD282" s="77"/>
      <c r="AE282" s="77"/>
      <c r="AG282" s="77"/>
      <c r="AH282" s="77"/>
      <c r="AI282" s="77"/>
      <c r="AJ282" s="77"/>
      <c r="AK282" s="77"/>
      <c r="AL282" s="77"/>
      <c r="AM282" s="77"/>
      <c r="AN282" s="77"/>
      <c r="AO282" s="77"/>
      <c r="AP282" s="77"/>
      <c r="AQ282" s="77"/>
      <c r="AR282" s="77"/>
      <c r="AS282" s="77"/>
    </row>
    <row r="283" spans="1:45" ht="15.5">
      <c r="A283" s="141"/>
      <c r="B283" s="814"/>
      <c r="C283" s="814"/>
      <c r="D283" s="814"/>
      <c r="E283" s="84" t="s">
        <v>293</v>
      </c>
      <c r="F283" s="815"/>
      <c r="G283" s="815"/>
      <c r="H283" s="815"/>
      <c r="I283" s="85"/>
      <c r="J283" s="79"/>
      <c r="K283" s="420">
        <v>0</v>
      </c>
      <c r="L283" s="420">
        <v>0</v>
      </c>
      <c r="M283" s="420">
        <v>0</v>
      </c>
      <c r="N283" s="420">
        <v>0</v>
      </c>
      <c r="O283" s="420">
        <v>0</v>
      </c>
      <c r="P283" s="420">
        <v>0</v>
      </c>
      <c r="Q283" s="420">
        <v>0</v>
      </c>
      <c r="R283" s="420">
        <v>0</v>
      </c>
      <c r="S283" s="420">
        <v>0</v>
      </c>
      <c r="T283" s="420">
        <v>0</v>
      </c>
      <c r="U283" s="420">
        <v>0</v>
      </c>
      <c r="V283" s="420">
        <v>0</v>
      </c>
      <c r="W283" s="411"/>
      <c r="X283" s="420">
        <v>0</v>
      </c>
      <c r="Y283" s="420">
        <v>0</v>
      </c>
      <c r="Z283" s="420">
        <v>0</v>
      </c>
      <c r="AA283" s="77"/>
      <c r="AB283" s="77"/>
      <c r="AC283" s="77"/>
      <c r="AD283" s="77"/>
      <c r="AE283" s="77"/>
      <c r="AG283" s="77"/>
      <c r="AH283" s="77"/>
      <c r="AI283" s="77"/>
      <c r="AJ283" s="77"/>
      <c r="AK283" s="77"/>
      <c r="AL283" s="77"/>
      <c r="AM283" s="77"/>
      <c r="AN283" s="77"/>
      <c r="AO283" s="77"/>
      <c r="AP283" s="77"/>
      <c r="AQ283" s="77"/>
      <c r="AR283" s="77"/>
      <c r="AS283" s="77"/>
    </row>
    <row r="284" spans="1:45" ht="15.5">
      <c r="A284" s="141"/>
      <c r="B284" s="814"/>
      <c r="C284" s="814"/>
      <c r="D284" s="814"/>
      <c r="E284" s="84" t="s">
        <v>296</v>
      </c>
      <c r="F284" s="815"/>
      <c r="G284" s="815"/>
      <c r="H284" s="815"/>
      <c r="I284" s="85"/>
      <c r="J284" s="79"/>
      <c r="K284" s="420">
        <v>0</v>
      </c>
      <c r="L284" s="420">
        <v>0</v>
      </c>
      <c r="M284" s="420">
        <v>0</v>
      </c>
      <c r="N284" s="420">
        <v>0</v>
      </c>
      <c r="O284" s="420">
        <v>0</v>
      </c>
      <c r="P284" s="420">
        <v>0</v>
      </c>
      <c r="Q284" s="420">
        <v>0</v>
      </c>
      <c r="R284" s="420">
        <v>0</v>
      </c>
      <c r="S284" s="420">
        <v>0</v>
      </c>
      <c r="T284" s="420">
        <v>0</v>
      </c>
      <c r="U284" s="420">
        <v>0</v>
      </c>
      <c r="V284" s="420">
        <v>0</v>
      </c>
      <c r="W284" s="411"/>
      <c r="X284" s="420">
        <v>0</v>
      </c>
      <c r="Y284" s="420">
        <v>0</v>
      </c>
      <c r="Z284" s="420">
        <v>0</v>
      </c>
      <c r="AA284" s="77"/>
      <c r="AB284" s="77"/>
      <c r="AC284" s="77"/>
      <c r="AD284" s="77"/>
      <c r="AE284" s="77"/>
      <c r="AG284" s="77"/>
      <c r="AH284" s="77"/>
      <c r="AI284" s="77"/>
      <c r="AJ284" s="77"/>
      <c r="AK284" s="77"/>
      <c r="AL284" s="77"/>
      <c r="AM284" s="77"/>
      <c r="AN284" s="77"/>
      <c r="AO284" s="77"/>
      <c r="AP284" s="77"/>
      <c r="AQ284" s="77"/>
      <c r="AR284" s="77"/>
      <c r="AS284" s="77"/>
    </row>
    <row r="285" spans="1:45" ht="15.5">
      <c r="A285" s="141"/>
      <c r="B285" s="814"/>
      <c r="C285" s="814"/>
      <c r="D285" s="814"/>
      <c r="E285" s="84" t="s">
        <v>299</v>
      </c>
      <c r="F285" s="815"/>
      <c r="G285" s="815"/>
      <c r="H285" s="815"/>
      <c r="I285" s="85"/>
      <c r="J285" s="79"/>
      <c r="K285" s="420">
        <v>0</v>
      </c>
      <c r="L285" s="420">
        <v>0</v>
      </c>
      <c r="M285" s="420">
        <v>0</v>
      </c>
      <c r="N285" s="420">
        <v>0</v>
      </c>
      <c r="O285" s="420">
        <v>0</v>
      </c>
      <c r="P285" s="420">
        <v>0</v>
      </c>
      <c r="Q285" s="420">
        <v>0</v>
      </c>
      <c r="R285" s="420">
        <v>0</v>
      </c>
      <c r="S285" s="420">
        <v>0</v>
      </c>
      <c r="T285" s="420">
        <v>0</v>
      </c>
      <c r="U285" s="420">
        <v>0</v>
      </c>
      <c r="V285" s="420">
        <v>0</v>
      </c>
      <c r="W285" s="411"/>
      <c r="X285" s="420">
        <v>0</v>
      </c>
      <c r="Y285" s="420">
        <v>0</v>
      </c>
      <c r="Z285" s="420">
        <v>0</v>
      </c>
      <c r="AA285" s="77"/>
      <c r="AB285" s="77"/>
      <c r="AC285" s="77"/>
      <c r="AD285" s="77"/>
      <c r="AE285" s="77"/>
      <c r="AG285" s="77"/>
      <c r="AH285" s="77"/>
      <c r="AI285" s="77"/>
      <c r="AJ285" s="77"/>
      <c r="AK285" s="77"/>
      <c r="AL285" s="77"/>
      <c r="AM285" s="77"/>
      <c r="AN285" s="77"/>
      <c r="AO285" s="77"/>
      <c r="AP285" s="77"/>
      <c r="AQ285" s="77"/>
      <c r="AR285" s="77"/>
      <c r="AS285" s="77"/>
    </row>
    <row r="286" spans="1:45" ht="15.5">
      <c r="A286" s="141"/>
      <c r="B286" s="814"/>
      <c r="C286" s="814"/>
      <c r="D286" s="814"/>
      <c r="E286" s="84" t="s">
        <v>305</v>
      </c>
      <c r="F286" s="815"/>
      <c r="G286" s="815"/>
      <c r="H286" s="815"/>
      <c r="I286" s="85"/>
      <c r="J286" s="79"/>
      <c r="K286" s="420">
        <v>0</v>
      </c>
      <c r="L286" s="420">
        <v>0</v>
      </c>
      <c r="M286" s="420">
        <v>0</v>
      </c>
      <c r="N286" s="420">
        <v>0</v>
      </c>
      <c r="O286" s="420">
        <v>0</v>
      </c>
      <c r="P286" s="420">
        <v>0</v>
      </c>
      <c r="Q286" s="420">
        <v>0</v>
      </c>
      <c r="R286" s="420">
        <v>0</v>
      </c>
      <c r="S286" s="420">
        <v>0</v>
      </c>
      <c r="T286" s="420">
        <v>0</v>
      </c>
      <c r="U286" s="420">
        <v>0</v>
      </c>
      <c r="V286" s="420">
        <v>0</v>
      </c>
      <c r="W286" s="411"/>
      <c r="X286" s="420">
        <v>0</v>
      </c>
      <c r="Y286" s="420">
        <v>0</v>
      </c>
      <c r="Z286" s="420">
        <v>0</v>
      </c>
      <c r="AA286" s="77"/>
      <c r="AB286" s="77"/>
      <c r="AC286" s="77"/>
      <c r="AD286" s="77"/>
      <c r="AE286" s="77"/>
      <c r="AG286" s="77"/>
      <c r="AH286" s="77"/>
      <c r="AI286" s="77"/>
      <c r="AJ286" s="77"/>
      <c r="AK286" s="77"/>
      <c r="AL286" s="77"/>
      <c r="AM286" s="77"/>
      <c r="AN286" s="77"/>
      <c r="AO286" s="77"/>
      <c r="AP286" s="77"/>
      <c r="AQ286" s="77"/>
      <c r="AR286" s="77"/>
      <c r="AS286" s="77"/>
    </row>
    <row r="287" spans="1:45" ht="15.5">
      <c r="A287" s="141"/>
      <c r="B287" s="814"/>
      <c r="C287" s="814"/>
      <c r="D287" s="814"/>
      <c r="E287" s="84" t="s">
        <v>308</v>
      </c>
      <c r="F287" s="815"/>
      <c r="G287" s="815"/>
      <c r="H287" s="815"/>
      <c r="I287" s="85"/>
      <c r="J287" s="79"/>
      <c r="K287" s="420">
        <v>0</v>
      </c>
      <c r="L287" s="420">
        <v>0</v>
      </c>
      <c r="M287" s="420">
        <v>0</v>
      </c>
      <c r="N287" s="420">
        <v>0</v>
      </c>
      <c r="O287" s="420">
        <v>0</v>
      </c>
      <c r="P287" s="420">
        <v>0</v>
      </c>
      <c r="Q287" s="420">
        <v>0</v>
      </c>
      <c r="R287" s="420">
        <v>0</v>
      </c>
      <c r="S287" s="420">
        <v>0</v>
      </c>
      <c r="T287" s="420">
        <v>0</v>
      </c>
      <c r="U287" s="420">
        <v>0</v>
      </c>
      <c r="V287" s="420">
        <v>0</v>
      </c>
      <c r="W287" s="411"/>
      <c r="X287" s="420">
        <v>0</v>
      </c>
      <c r="Y287" s="420">
        <v>0</v>
      </c>
      <c r="Z287" s="420">
        <v>0</v>
      </c>
      <c r="AA287" s="77"/>
      <c r="AB287" s="77"/>
      <c r="AC287" s="77"/>
      <c r="AD287" s="77"/>
      <c r="AE287" s="77"/>
      <c r="AG287" s="77"/>
      <c r="AH287" s="77"/>
      <c r="AI287" s="77"/>
      <c r="AJ287" s="77"/>
      <c r="AK287" s="77"/>
      <c r="AL287" s="77"/>
      <c r="AM287" s="77"/>
      <c r="AN287" s="77"/>
      <c r="AO287" s="77"/>
      <c r="AP287" s="77"/>
      <c r="AQ287" s="77"/>
      <c r="AR287" s="77"/>
      <c r="AS287" s="77"/>
    </row>
    <row r="288" spans="1:45" ht="15.5">
      <c r="A288" s="141"/>
      <c r="B288" s="814"/>
      <c r="C288" s="814"/>
      <c r="D288" s="814"/>
      <c r="E288" s="84" t="s">
        <v>330</v>
      </c>
      <c r="F288" s="815"/>
      <c r="G288" s="815"/>
      <c r="H288" s="815"/>
      <c r="I288" s="85"/>
      <c r="J288" s="79"/>
      <c r="K288" s="420">
        <v>0</v>
      </c>
      <c r="L288" s="420">
        <v>0</v>
      </c>
      <c r="M288" s="420">
        <v>0</v>
      </c>
      <c r="N288" s="420">
        <v>0</v>
      </c>
      <c r="O288" s="420">
        <v>0</v>
      </c>
      <c r="P288" s="420">
        <v>0</v>
      </c>
      <c r="Q288" s="420">
        <v>0</v>
      </c>
      <c r="R288" s="420">
        <v>0</v>
      </c>
      <c r="S288" s="420">
        <v>0</v>
      </c>
      <c r="T288" s="420">
        <v>0</v>
      </c>
      <c r="U288" s="420">
        <v>0</v>
      </c>
      <c r="V288" s="420">
        <v>0</v>
      </c>
      <c r="W288" s="411"/>
      <c r="X288" s="420">
        <v>0</v>
      </c>
      <c r="Y288" s="420">
        <v>0</v>
      </c>
      <c r="Z288" s="420">
        <v>0</v>
      </c>
      <c r="AA288" s="77"/>
      <c r="AB288" s="77"/>
      <c r="AC288" s="77"/>
      <c r="AD288" s="77"/>
      <c r="AE288" s="77"/>
      <c r="AG288" s="77"/>
      <c r="AH288" s="77"/>
      <c r="AI288" s="77"/>
      <c r="AJ288" s="77"/>
      <c r="AK288" s="77"/>
      <c r="AL288" s="77"/>
      <c r="AM288" s="77"/>
      <c r="AN288" s="77"/>
      <c r="AO288" s="77"/>
      <c r="AP288" s="77"/>
      <c r="AQ288" s="77"/>
      <c r="AR288" s="77"/>
      <c r="AS288" s="77"/>
    </row>
    <row r="289" spans="1:49" ht="15.5">
      <c r="A289" s="141"/>
      <c r="B289" s="814"/>
      <c r="C289" s="814"/>
      <c r="D289" s="814"/>
      <c r="E289" s="84" t="s">
        <v>310</v>
      </c>
      <c r="F289" s="815"/>
      <c r="G289" s="815"/>
      <c r="H289" s="815"/>
      <c r="I289" s="85"/>
      <c r="J289" s="79"/>
      <c r="K289" s="420">
        <v>0</v>
      </c>
      <c r="L289" s="420">
        <v>0</v>
      </c>
      <c r="M289" s="420">
        <v>0</v>
      </c>
      <c r="N289" s="420">
        <v>0</v>
      </c>
      <c r="O289" s="420">
        <v>0</v>
      </c>
      <c r="P289" s="420">
        <v>0</v>
      </c>
      <c r="Q289" s="420">
        <v>0</v>
      </c>
      <c r="R289" s="420">
        <v>0</v>
      </c>
      <c r="S289" s="420">
        <v>0</v>
      </c>
      <c r="T289" s="420">
        <v>0</v>
      </c>
      <c r="U289" s="420">
        <v>0</v>
      </c>
      <c r="V289" s="420">
        <v>0</v>
      </c>
      <c r="W289" s="411"/>
      <c r="X289" s="420">
        <v>0</v>
      </c>
      <c r="Y289" s="420">
        <v>0</v>
      </c>
      <c r="Z289" s="420">
        <v>0</v>
      </c>
      <c r="AA289" s="77"/>
      <c r="AB289" s="77"/>
      <c r="AC289" s="77"/>
      <c r="AD289" s="77"/>
      <c r="AE289" s="77"/>
      <c r="AG289" s="77"/>
      <c r="AH289" s="77"/>
      <c r="AI289" s="77"/>
      <c r="AJ289" s="77"/>
      <c r="AK289" s="77"/>
      <c r="AL289" s="77"/>
      <c r="AM289" s="77"/>
      <c r="AN289" s="77"/>
      <c r="AO289" s="77"/>
      <c r="AP289" s="77"/>
      <c r="AQ289" s="77"/>
      <c r="AR289" s="77"/>
      <c r="AS289" s="77"/>
      <c r="AT289" s="50"/>
      <c r="AU289" s="50"/>
      <c r="AV289" s="50"/>
      <c r="AW289" s="50"/>
    </row>
    <row r="290" spans="1:49" ht="15.5">
      <c r="A290" s="141"/>
      <c r="B290" s="814"/>
      <c r="C290" s="814"/>
      <c r="D290" s="814"/>
      <c r="E290" s="86" t="s">
        <v>311</v>
      </c>
      <c r="F290" s="815"/>
      <c r="G290" s="815"/>
      <c r="H290" s="815"/>
      <c r="I290" s="85"/>
      <c r="J290" s="79"/>
      <c r="K290" s="420">
        <v>0</v>
      </c>
      <c r="L290" s="420">
        <v>0</v>
      </c>
      <c r="M290" s="420">
        <v>0</v>
      </c>
      <c r="N290" s="420">
        <v>0</v>
      </c>
      <c r="O290" s="420">
        <v>0</v>
      </c>
      <c r="P290" s="420">
        <v>0</v>
      </c>
      <c r="Q290" s="420">
        <v>0</v>
      </c>
      <c r="R290" s="420">
        <v>0</v>
      </c>
      <c r="S290" s="420">
        <v>0</v>
      </c>
      <c r="T290" s="420">
        <v>0</v>
      </c>
      <c r="U290" s="420">
        <v>0</v>
      </c>
      <c r="V290" s="420">
        <v>0</v>
      </c>
      <c r="W290" s="411"/>
      <c r="X290" s="420">
        <v>0</v>
      </c>
      <c r="Y290" s="420">
        <v>0</v>
      </c>
      <c r="Z290" s="420">
        <v>0</v>
      </c>
      <c r="AA290" s="77"/>
      <c r="AB290" s="77"/>
      <c r="AC290" s="77"/>
      <c r="AD290" s="77"/>
      <c r="AE290" s="77"/>
      <c r="AG290" s="77"/>
      <c r="AH290" s="77"/>
      <c r="AI290" s="77"/>
      <c r="AJ290" s="77"/>
      <c r="AK290" s="77"/>
      <c r="AL290" s="77"/>
      <c r="AM290" s="77"/>
      <c r="AN290" s="77"/>
      <c r="AO290" s="77"/>
      <c r="AP290" s="77"/>
      <c r="AQ290" s="77"/>
      <c r="AR290" s="77"/>
      <c r="AS290" s="77"/>
      <c r="AT290" s="50"/>
      <c r="AU290" s="50"/>
      <c r="AV290" s="50"/>
      <c r="AW290" s="50"/>
    </row>
    <row r="291" spans="1:49" ht="16" thickBot="1">
      <c r="A291" s="141"/>
      <c r="B291" s="814"/>
      <c r="C291" s="814"/>
      <c r="D291" s="814"/>
      <c r="E291" s="84" t="s">
        <v>312</v>
      </c>
      <c r="F291" s="815"/>
      <c r="G291" s="815"/>
      <c r="H291" s="815"/>
      <c r="I291" s="85"/>
      <c r="J291" s="79"/>
      <c r="K291" s="554">
        <v>0</v>
      </c>
      <c r="L291" s="554">
        <v>0</v>
      </c>
      <c r="M291" s="554">
        <v>0</v>
      </c>
      <c r="N291" s="554">
        <v>0</v>
      </c>
      <c r="O291" s="554">
        <v>0</v>
      </c>
      <c r="P291" s="554">
        <v>0</v>
      </c>
      <c r="Q291" s="554">
        <v>0</v>
      </c>
      <c r="R291" s="554">
        <v>0</v>
      </c>
      <c r="S291" s="554">
        <v>0</v>
      </c>
      <c r="T291" s="554">
        <v>0</v>
      </c>
      <c r="U291" s="554">
        <v>0</v>
      </c>
      <c r="V291" s="554">
        <v>0</v>
      </c>
      <c r="W291" s="411"/>
      <c r="X291" s="420">
        <v>0</v>
      </c>
      <c r="Y291" s="420">
        <v>0</v>
      </c>
      <c r="Z291" s="420">
        <v>0</v>
      </c>
      <c r="AA291" s="77"/>
      <c r="AB291" s="77"/>
      <c r="AC291" s="77"/>
      <c r="AD291" s="77"/>
      <c r="AE291" s="77"/>
      <c r="AG291" s="77"/>
      <c r="AH291" s="77"/>
      <c r="AI291" s="77"/>
      <c r="AJ291" s="77"/>
      <c r="AK291" s="77"/>
      <c r="AL291" s="77"/>
      <c r="AM291" s="77"/>
      <c r="AN291" s="77"/>
      <c r="AO291" s="77"/>
      <c r="AP291" s="77"/>
      <c r="AQ291" s="77"/>
      <c r="AR291" s="77"/>
      <c r="AS291" s="77"/>
      <c r="AT291" s="50"/>
      <c r="AU291" s="50"/>
      <c r="AV291" s="50"/>
      <c r="AW291" s="50"/>
    </row>
    <row r="292" spans="1:49" s="1" customFormat="1" ht="15.65" customHeight="1" thickTop="1">
      <c r="A292" s="141"/>
      <c r="B292" s="817" t="s">
        <v>344</v>
      </c>
      <c r="C292" s="818"/>
      <c r="D292" s="818"/>
      <c r="E292" s="818"/>
      <c r="F292" s="818"/>
      <c r="G292" s="818"/>
      <c r="H292" s="819"/>
      <c r="I292" s="87" t="s">
        <v>81</v>
      </c>
      <c r="J292" s="163"/>
      <c r="K292" s="421">
        <v>0</v>
      </c>
      <c r="L292" s="421">
        <v>0</v>
      </c>
      <c r="M292" s="421">
        <v>0</v>
      </c>
      <c r="N292" s="421">
        <v>0</v>
      </c>
      <c r="O292" s="421">
        <v>0</v>
      </c>
      <c r="P292" s="421">
        <v>0</v>
      </c>
      <c r="Q292" s="421">
        <v>0</v>
      </c>
      <c r="R292" s="421">
        <v>0</v>
      </c>
      <c r="S292" s="421">
        <v>0</v>
      </c>
      <c r="T292" s="421">
        <v>0</v>
      </c>
      <c r="U292" s="421">
        <v>0</v>
      </c>
      <c r="V292" s="421">
        <v>0</v>
      </c>
      <c r="W292" s="422"/>
      <c r="X292" s="423"/>
      <c r="Y292" s="423"/>
      <c r="Z292" s="423"/>
      <c r="AA292" s="80"/>
      <c r="AB292" s="77"/>
      <c r="AC292" s="77"/>
      <c r="AD292" s="77"/>
      <c r="AE292" s="77"/>
      <c r="AF292" s="77"/>
      <c r="AG292" s="77"/>
      <c r="AH292" s="77"/>
      <c r="AI292" s="77"/>
      <c r="AJ292" s="77"/>
      <c r="AK292" s="77"/>
      <c r="AL292" s="77"/>
      <c r="AM292" s="77"/>
      <c r="AN292" s="77"/>
      <c r="AO292" s="77"/>
      <c r="AP292" s="77"/>
      <c r="AQ292" s="77"/>
      <c r="AR292" s="77"/>
      <c r="AS292" s="77"/>
      <c r="AT292" s="70"/>
      <c r="AU292" s="70"/>
      <c r="AV292" s="70"/>
      <c r="AW292" s="70"/>
    </row>
    <row r="293" spans="1:49" s="1" customFormat="1" ht="15.75" customHeight="1">
      <c r="A293" s="141"/>
      <c r="B293" s="817" t="s">
        <v>348</v>
      </c>
      <c r="C293" s="818"/>
      <c r="D293" s="818"/>
      <c r="E293" s="818"/>
      <c r="F293" s="818"/>
      <c r="G293" s="818"/>
      <c r="H293" s="819"/>
      <c r="I293" s="87" t="s">
        <v>81</v>
      </c>
      <c r="J293" s="163"/>
      <c r="K293" s="414">
        <f>K292</f>
        <v>0</v>
      </c>
      <c r="L293" s="414">
        <f t="shared" ref="L293:V293" si="21">K293+L292</f>
        <v>0</v>
      </c>
      <c r="M293" s="414">
        <f t="shared" si="21"/>
        <v>0</v>
      </c>
      <c r="N293" s="414">
        <f t="shared" si="21"/>
        <v>0</v>
      </c>
      <c r="O293" s="414">
        <f t="shared" si="21"/>
        <v>0</v>
      </c>
      <c r="P293" s="414">
        <f t="shared" si="21"/>
        <v>0</v>
      </c>
      <c r="Q293" s="414">
        <f t="shared" si="21"/>
        <v>0</v>
      </c>
      <c r="R293" s="414">
        <f t="shared" si="21"/>
        <v>0</v>
      </c>
      <c r="S293" s="414">
        <f t="shared" si="21"/>
        <v>0</v>
      </c>
      <c r="T293" s="414">
        <f t="shared" si="21"/>
        <v>0</v>
      </c>
      <c r="U293" s="414">
        <f t="shared" si="21"/>
        <v>0</v>
      </c>
      <c r="V293" s="414">
        <f t="shared" si="21"/>
        <v>0</v>
      </c>
      <c r="W293" s="415"/>
      <c r="X293" s="420">
        <v>0</v>
      </c>
      <c r="Y293" s="420">
        <v>0</v>
      </c>
      <c r="Z293" s="420">
        <v>0</v>
      </c>
      <c r="AA293" s="80"/>
      <c r="AB293" s="77"/>
      <c r="AC293" s="77"/>
      <c r="AD293" s="77"/>
      <c r="AE293" s="77"/>
      <c r="AF293" s="77"/>
      <c r="AG293" s="77"/>
      <c r="AH293" s="77"/>
      <c r="AI293" s="77"/>
      <c r="AJ293" s="77"/>
      <c r="AK293" s="77"/>
      <c r="AL293" s="77"/>
      <c r="AM293" s="77"/>
      <c r="AN293" s="77"/>
      <c r="AO293" s="77"/>
      <c r="AP293" s="77"/>
      <c r="AQ293" s="77"/>
      <c r="AR293" s="77"/>
      <c r="AS293" s="77"/>
      <c r="AT293" s="70"/>
      <c r="AU293" s="70"/>
      <c r="AV293" s="70"/>
      <c r="AW293" s="70"/>
    </row>
    <row r="294" spans="1:49" s="1" customFormat="1" ht="15" customHeight="1">
      <c r="A294" s="394"/>
      <c r="B294" s="6"/>
      <c r="C294" s="6"/>
      <c r="D294" s="6"/>
      <c r="E294" s="6"/>
      <c r="F294" s="6"/>
      <c r="G294" s="6"/>
      <c r="H294" s="6"/>
      <c r="I294" s="50"/>
      <c r="J294" s="50"/>
      <c r="K294" s="50"/>
      <c r="L294" s="50"/>
      <c r="M294" s="50"/>
      <c r="N294" s="50"/>
      <c r="O294" s="50"/>
      <c r="P294" s="50"/>
      <c r="Q294" s="50"/>
      <c r="R294" s="77"/>
      <c r="S294" s="77"/>
      <c r="T294" s="77"/>
      <c r="U294" s="77"/>
      <c r="V294" s="77"/>
      <c r="W294" s="77"/>
      <c r="X294" s="77"/>
      <c r="Y294" s="77"/>
      <c r="Z294" s="77"/>
      <c r="AA294" s="12"/>
      <c r="AB294" s="12"/>
      <c r="AC294" s="77"/>
      <c r="AD294" s="77"/>
      <c r="AE294" s="77"/>
      <c r="AF294" s="77"/>
      <c r="AG294" s="77"/>
      <c r="AH294" s="77"/>
      <c r="AI294" s="77"/>
      <c r="AJ294" s="77"/>
      <c r="AK294" s="77"/>
      <c r="AL294" s="77"/>
      <c r="AM294" s="77"/>
      <c r="AN294" s="77"/>
      <c r="AO294" s="77"/>
      <c r="AP294" s="77"/>
      <c r="AQ294" s="77"/>
      <c r="AR294" s="77"/>
      <c r="AS294" s="77"/>
      <c r="AT294" s="70"/>
      <c r="AU294" s="70"/>
      <c r="AV294" s="70"/>
      <c r="AW294" s="70"/>
    </row>
    <row r="295" spans="1:49" ht="15.5">
      <c r="A295" s="141"/>
      <c r="B295" s="6"/>
      <c r="C295" s="6"/>
      <c r="D295" s="6"/>
      <c r="E295" s="6"/>
      <c r="F295" s="6"/>
      <c r="G295" s="6"/>
      <c r="H295" s="6"/>
      <c r="I295" s="6"/>
      <c r="J295" s="6"/>
      <c r="K295" s="6"/>
      <c r="L295" s="6"/>
      <c r="M295" s="6"/>
      <c r="N295" s="6"/>
      <c r="O295" s="6"/>
      <c r="P295" s="6"/>
      <c r="Q295" s="6"/>
      <c r="R295" s="163"/>
      <c r="S295" s="163"/>
      <c r="T295" s="163"/>
      <c r="U295" s="163"/>
      <c r="V295" s="163"/>
      <c r="W295" s="163"/>
      <c r="X295" s="299" t="s">
        <v>315</v>
      </c>
      <c r="Y295" s="163"/>
      <c r="Z295" s="80"/>
      <c r="AA295" s="80"/>
      <c r="AB295" s="80"/>
      <c r="AC295" s="77"/>
      <c r="AD295" s="77"/>
      <c r="AE295" s="77"/>
      <c r="AG295" s="77"/>
      <c r="AH295" s="77"/>
      <c r="AI295" s="77"/>
      <c r="AJ295" s="77"/>
      <c r="AK295" s="77"/>
      <c r="AL295" s="77"/>
      <c r="AM295" s="77"/>
      <c r="AN295" s="77"/>
      <c r="AO295" s="77"/>
      <c r="AP295" s="77"/>
      <c r="AQ295" s="77"/>
      <c r="AR295" s="77"/>
      <c r="AS295" s="77"/>
      <c r="AT295" s="50"/>
      <c r="AU295" s="50"/>
      <c r="AV295" s="50"/>
      <c r="AW295" s="50"/>
    </row>
    <row r="296" spans="1:49" ht="15.5">
      <c r="A296" s="141"/>
      <c r="B296" s="6"/>
      <c r="C296" s="6"/>
      <c r="D296" s="6"/>
      <c r="E296" s="6"/>
      <c r="F296" s="6"/>
      <c r="G296" s="6"/>
      <c r="H296" s="6"/>
      <c r="I296" s="6"/>
      <c r="J296" s="6"/>
      <c r="K296" s="6"/>
      <c r="L296" s="6"/>
      <c r="M296" s="6"/>
      <c r="N296" s="6"/>
      <c r="O296" s="6"/>
      <c r="P296" s="6"/>
      <c r="Q296" s="20"/>
      <c r="R296" s="79"/>
      <c r="S296" s="79"/>
      <c r="T296" s="79"/>
      <c r="U296" s="79"/>
      <c r="V296" s="79"/>
      <c r="W296" s="79"/>
      <c r="X296" s="79"/>
      <c r="Y296" s="77"/>
      <c r="Z296" s="77"/>
      <c r="AA296" s="77"/>
      <c r="AB296" s="77"/>
      <c r="AC296" s="77"/>
      <c r="AD296" s="77"/>
      <c r="AE296" s="77"/>
      <c r="AG296" s="77"/>
      <c r="AH296" s="77"/>
      <c r="AI296" s="77"/>
      <c r="AJ296" s="77"/>
      <c r="AK296" s="77"/>
      <c r="AL296" s="77"/>
      <c r="AM296" s="77"/>
      <c r="AN296" s="77"/>
      <c r="AO296" s="77"/>
      <c r="AP296" s="77"/>
      <c r="AQ296" s="77"/>
      <c r="AR296" s="77"/>
      <c r="AS296" s="77"/>
      <c r="AT296" s="50"/>
      <c r="AU296" s="50"/>
      <c r="AV296" s="50"/>
      <c r="AW296" s="50"/>
    </row>
    <row r="297" spans="1:49" ht="15.5">
      <c r="A297" s="141"/>
      <c r="B297" s="839" t="s">
        <v>349</v>
      </c>
      <c r="C297" s="840"/>
      <c r="D297" s="840"/>
      <c r="E297" s="840"/>
      <c r="F297" s="840"/>
      <c r="G297" s="840"/>
      <c r="H297" s="840"/>
      <c r="I297" s="840"/>
      <c r="J297" s="840"/>
      <c r="K297" s="840"/>
      <c r="L297" s="840"/>
      <c r="M297" s="840"/>
      <c r="N297" s="840"/>
      <c r="O297" s="840"/>
      <c r="P297" s="840"/>
      <c r="Q297" s="840"/>
      <c r="R297" s="840"/>
      <c r="S297" s="840"/>
      <c r="T297" s="840"/>
      <c r="U297" s="840"/>
      <c r="V297" s="840"/>
      <c r="W297" s="840"/>
      <c r="X297" s="840"/>
      <c r="Y297" s="840"/>
      <c r="Z297" s="840"/>
      <c r="AA297" s="840"/>
      <c r="AB297" s="840"/>
      <c r="AC297" s="77"/>
      <c r="AD297" s="77"/>
      <c r="AE297" s="77"/>
      <c r="AG297" s="77"/>
      <c r="AH297" s="77"/>
      <c r="AI297" s="77"/>
      <c r="AJ297" s="77"/>
      <c r="AK297" s="77"/>
      <c r="AL297" s="77"/>
      <c r="AM297" s="77"/>
      <c r="AN297" s="77"/>
      <c r="AO297" s="77"/>
      <c r="AP297" s="77"/>
      <c r="AQ297" s="77"/>
      <c r="AR297" s="77"/>
      <c r="AS297" s="77"/>
      <c r="AT297" s="50"/>
      <c r="AU297" s="50"/>
      <c r="AV297" s="50"/>
      <c r="AW297" s="50"/>
    </row>
    <row r="298" spans="1:49" s="77" customFormat="1" ht="15.5">
      <c r="A298" s="396"/>
      <c r="B298" s="163"/>
      <c r="C298" s="163"/>
      <c r="D298" s="163"/>
      <c r="E298" s="163"/>
      <c r="F298" s="163"/>
      <c r="G298" s="163"/>
      <c r="H298" s="163"/>
      <c r="I298" s="163"/>
      <c r="J298" s="163"/>
      <c r="K298" s="163"/>
      <c r="L298" s="163"/>
      <c r="M298" s="163"/>
      <c r="N298" s="163"/>
      <c r="O298" s="163"/>
      <c r="P298" s="163"/>
      <c r="Q298" s="79"/>
      <c r="R298" s="79"/>
      <c r="S298" s="79"/>
      <c r="T298" s="79"/>
      <c r="U298" s="79"/>
      <c r="V298" s="79"/>
      <c r="W298" s="79"/>
      <c r="X298" s="79"/>
    </row>
    <row r="299" spans="1:49" s="77" customFormat="1">
      <c r="A299" s="22"/>
      <c r="B299" s="912" t="s">
        <v>438</v>
      </c>
      <c r="C299" s="912"/>
      <c r="D299" s="912"/>
      <c r="E299" s="912"/>
      <c r="F299" s="912"/>
      <c r="G299" s="912"/>
      <c r="H299" s="912"/>
      <c r="I299" s="912"/>
      <c r="J299" s="912"/>
      <c r="K299" s="912"/>
      <c r="L299" s="912"/>
      <c r="M299" s="80"/>
      <c r="N299" s="300" t="s">
        <v>120</v>
      </c>
    </row>
    <row r="300" spans="1:49" s="77" customFormat="1">
      <c r="A300" s="22"/>
      <c r="B300" s="912"/>
      <c r="C300" s="912"/>
      <c r="D300" s="912"/>
      <c r="E300" s="912"/>
      <c r="F300" s="912"/>
      <c r="G300" s="912"/>
      <c r="H300" s="912"/>
      <c r="I300" s="912"/>
      <c r="J300" s="912"/>
      <c r="K300" s="912"/>
      <c r="L300" s="912"/>
      <c r="M300" s="80"/>
    </row>
    <row r="301" spans="1:49" s="77" customFormat="1">
      <c r="A301" s="22"/>
      <c r="B301" s="177"/>
      <c r="C301" s="177"/>
      <c r="D301" s="177"/>
      <c r="E301" s="177"/>
      <c r="F301" s="177"/>
      <c r="G301" s="177"/>
      <c r="H301" s="177"/>
      <c r="I301" s="177"/>
      <c r="J301" s="177"/>
      <c r="K301" s="177"/>
      <c r="L301" s="177"/>
      <c r="M301" s="80"/>
    </row>
    <row r="302" spans="1:49" s="77" customFormat="1">
      <c r="A302" s="22"/>
      <c r="B302" s="911" t="s">
        <v>439</v>
      </c>
      <c r="C302" s="911"/>
      <c r="D302" s="162"/>
      <c r="E302" s="162"/>
      <c r="F302" s="162"/>
      <c r="G302" s="162"/>
      <c r="H302" s="162"/>
      <c r="I302" s="162"/>
      <c r="J302" s="162"/>
      <c r="K302" s="162"/>
      <c r="L302" s="162"/>
      <c r="M302" s="162"/>
      <c r="N302" s="162"/>
      <c r="O302" s="162"/>
      <c r="P302" s="162"/>
    </row>
    <row r="303" spans="1:49" s="77" customFormat="1">
      <c r="A303" s="22"/>
      <c r="B303" s="166"/>
      <c r="C303" s="162"/>
      <c r="D303" s="162"/>
      <c r="E303" s="162"/>
      <c r="F303" s="162"/>
      <c r="G303" s="162"/>
      <c r="H303" s="162"/>
      <c r="I303" s="162"/>
      <c r="J303" s="162"/>
      <c r="K303" s="162"/>
      <c r="L303" s="162"/>
      <c r="M303" s="162"/>
      <c r="N303" s="162"/>
      <c r="O303" s="162"/>
      <c r="P303" s="162"/>
    </row>
    <row r="304" spans="1:49" s="77" customFormat="1">
      <c r="A304" s="22"/>
      <c r="B304" s="858" t="s">
        <v>440</v>
      </c>
      <c r="C304" s="859"/>
      <c r="D304" s="859"/>
      <c r="E304" s="859"/>
      <c r="F304" s="859"/>
      <c r="G304" s="859"/>
      <c r="H304" s="859"/>
      <c r="I304" s="859"/>
      <c r="J304" s="859"/>
      <c r="K304" s="859"/>
      <c r="L304" s="859"/>
      <c r="M304" s="859"/>
      <c r="N304" s="859"/>
      <c r="O304" s="859"/>
      <c r="P304" s="860"/>
    </row>
    <row r="305" spans="1:31" s="77" customFormat="1">
      <c r="A305" s="22"/>
      <c r="B305" s="861"/>
      <c r="C305" s="862"/>
      <c r="D305" s="862"/>
      <c r="E305" s="862"/>
      <c r="F305" s="862"/>
      <c r="G305" s="862"/>
      <c r="H305" s="862"/>
      <c r="I305" s="862"/>
      <c r="J305" s="862"/>
      <c r="K305" s="862"/>
      <c r="L305" s="862"/>
      <c r="M305" s="862"/>
      <c r="N305" s="862"/>
      <c r="O305" s="862"/>
      <c r="P305" s="863"/>
    </row>
    <row r="306" spans="1:31" s="77" customFormat="1">
      <c r="A306" s="22"/>
      <c r="B306" s="861"/>
      <c r="C306" s="862"/>
      <c r="D306" s="862"/>
      <c r="E306" s="862"/>
      <c r="F306" s="862"/>
      <c r="G306" s="862"/>
      <c r="H306" s="862"/>
      <c r="I306" s="862"/>
      <c r="J306" s="862"/>
      <c r="K306" s="862"/>
      <c r="L306" s="862"/>
      <c r="M306" s="862"/>
      <c r="N306" s="862"/>
      <c r="O306" s="862"/>
      <c r="P306" s="863"/>
    </row>
    <row r="307" spans="1:31" s="77" customFormat="1">
      <c r="A307" s="22"/>
      <c r="B307" s="864"/>
      <c r="C307" s="865"/>
      <c r="D307" s="865"/>
      <c r="E307" s="865"/>
      <c r="F307" s="865"/>
      <c r="G307" s="865"/>
      <c r="H307" s="865"/>
      <c r="I307" s="865"/>
      <c r="J307" s="865"/>
      <c r="K307" s="865"/>
      <c r="L307" s="865"/>
      <c r="M307" s="865"/>
      <c r="N307" s="865"/>
      <c r="O307" s="865"/>
      <c r="P307" s="866"/>
    </row>
    <row r="308" spans="1:31" s="77" customFormat="1">
      <c r="A308" s="22"/>
    </row>
    <row r="309" spans="1:31" s="77" customFormat="1" ht="16.399999999999999" customHeight="1">
      <c r="A309" s="396"/>
      <c r="B309" s="178" t="s">
        <v>441</v>
      </c>
      <c r="C309" s="79"/>
      <c r="D309" s="79"/>
      <c r="E309" s="79"/>
      <c r="F309" s="79"/>
      <c r="G309" s="79"/>
      <c r="H309" s="79"/>
      <c r="I309" s="79"/>
      <c r="J309" s="79"/>
      <c r="K309" s="79"/>
      <c r="L309" s="79"/>
      <c r="M309" s="79"/>
      <c r="N309" s="79"/>
      <c r="O309" s="79"/>
      <c r="P309" s="79"/>
      <c r="Q309" s="79"/>
      <c r="R309" s="79"/>
      <c r="S309" s="79"/>
      <c r="T309" s="79"/>
      <c r="U309" s="79"/>
      <c r="V309" s="79"/>
      <c r="W309" s="79"/>
      <c r="X309" s="79"/>
    </row>
    <row r="310" spans="1:31" s="77" customFormat="1">
      <c r="A310" s="396"/>
      <c r="B310" s="928" t="s">
        <v>442</v>
      </c>
      <c r="C310" s="928"/>
      <c r="D310" s="928"/>
      <c r="E310" s="928"/>
      <c r="F310" s="928"/>
      <c r="G310" s="928"/>
      <c r="H310" s="928"/>
      <c r="I310" s="928"/>
      <c r="J310" s="928"/>
      <c r="K310" s="928"/>
      <c r="L310" s="928"/>
      <c r="M310" s="928"/>
      <c r="N310" s="928"/>
      <c r="O310" s="928"/>
      <c r="P310" s="928"/>
    </row>
    <row r="311" spans="1:31" s="77" customFormat="1" ht="15.5">
      <c r="A311" s="396"/>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AD311" s="173"/>
      <c r="AE311" s="118"/>
    </row>
    <row r="312" spans="1:31" s="77" customFormat="1" ht="15" customHeight="1">
      <c r="A312" s="396"/>
      <c r="B312" s="929" t="s">
        <v>443</v>
      </c>
      <c r="C312" s="929"/>
      <c r="D312" s="930" t="str">
        <f>IFERROR(VLOOKUP($B$312,Calc!$M$68:$N$70,2,FALSE),"")</f>
        <v>GHG mitigation would have likely been lower without support from the IKI project.</v>
      </c>
      <c r="E312" s="930"/>
      <c r="F312" s="930"/>
      <c r="G312" s="930"/>
      <c r="H312" s="930"/>
      <c r="I312" s="930"/>
      <c r="J312" s="79"/>
      <c r="K312" s="79"/>
      <c r="L312" s="79"/>
      <c r="M312" s="79"/>
      <c r="N312" s="79"/>
      <c r="O312" s="79"/>
      <c r="P312" s="79"/>
      <c r="Q312" s="79"/>
      <c r="R312" s="79"/>
      <c r="S312" s="79"/>
      <c r="T312" s="79"/>
      <c r="U312" s="79"/>
      <c r="V312" s="79"/>
      <c r="W312" s="79"/>
      <c r="X312" s="79"/>
      <c r="AD312" s="173"/>
    </row>
    <row r="313" spans="1:31" s="77" customFormat="1" ht="15.5">
      <c r="A313" s="396"/>
      <c r="B313" s="929"/>
      <c r="C313" s="929"/>
      <c r="D313" s="930"/>
      <c r="E313" s="930"/>
      <c r="F313" s="930"/>
      <c r="G313" s="930"/>
      <c r="H313" s="930"/>
      <c r="I313" s="930"/>
      <c r="J313" s="79"/>
      <c r="K313" s="79"/>
      <c r="L313" s="79"/>
      <c r="M313" s="79"/>
      <c r="N313" s="79"/>
      <c r="O313" s="79"/>
      <c r="P313" s="79"/>
      <c r="Q313" s="79"/>
      <c r="R313" s="79"/>
      <c r="S313" s="79"/>
      <c r="T313" s="79"/>
      <c r="U313" s="79"/>
      <c r="V313" s="79"/>
      <c r="W313" s="79"/>
      <c r="X313" s="79"/>
    </row>
    <row r="314" spans="1:31" s="77" customFormat="1">
      <c r="A314" s="146"/>
    </row>
    <row r="315" spans="1:31" s="77" customFormat="1">
      <c r="A315" s="146"/>
      <c r="B315" s="911" t="s">
        <v>439</v>
      </c>
      <c r="C315" s="911"/>
    </row>
    <row r="316" spans="1:31" s="77" customFormat="1">
      <c r="A316" s="146"/>
      <c r="B316" s="166"/>
    </row>
    <row r="317" spans="1:31" s="77" customFormat="1">
      <c r="A317" s="146"/>
      <c r="B317" s="931" t="s">
        <v>444</v>
      </c>
      <c r="C317" s="931"/>
      <c r="D317" s="931"/>
      <c r="E317" s="931"/>
      <c r="F317" s="931"/>
      <c r="G317" s="931"/>
      <c r="H317" s="931"/>
      <c r="I317" s="931"/>
      <c r="J317" s="931"/>
      <c r="K317" s="931"/>
      <c r="L317" s="931"/>
      <c r="M317" s="931"/>
      <c r="N317" s="931"/>
      <c r="O317" s="931"/>
      <c r="P317" s="931"/>
    </row>
    <row r="318" spans="1:31" s="77" customFormat="1">
      <c r="A318" s="146"/>
      <c r="B318" s="931"/>
      <c r="C318" s="931"/>
      <c r="D318" s="931"/>
      <c r="E318" s="931"/>
      <c r="F318" s="931"/>
      <c r="G318" s="931"/>
      <c r="H318" s="931"/>
      <c r="I318" s="931"/>
      <c r="J318" s="931"/>
      <c r="K318" s="931"/>
      <c r="L318" s="931"/>
      <c r="M318" s="931"/>
      <c r="N318" s="931"/>
      <c r="O318" s="931"/>
      <c r="P318" s="931"/>
    </row>
    <row r="319" spans="1:31" s="77" customFormat="1">
      <c r="A319" s="146"/>
      <c r="B319" s="931"/>
      <c r="C319" s="931"/>
      <c r="D319" s="931"/>
      <c r="E319" s="931"/>
      <c r="F319" s="931"/>
      <c r="G319" s="931"/>
      <c r="H319" s="931"/>
      <c r="I319" s="931"/>
      <c r="J319" s="931"/>
      <c r="K319" s="931"/>
      <c r="L319" s="931"/>
      <c r="M319" s="931"/>
      <c r="N319" s="931"/>
      <c r="O319" s="931"/>
      <c r="P319" s="931"/>
    </row>
    <row r="320" spans="1:31" s="77" customFormat="1">
      <c r="A320" s="146"/>
      <c r="B320" s="931"/>
      <c r="C320" s="931"/>
      <c r="D320" s="931"/>
      <c r="E320" s="931"/>
      <c r="F320" s="931"/>
      <c r="G320" s="931"/>
      <c r="H320" s="931"/>
      <c r="I320" s="931"/>
      <c r="J320" s="931"/>
      <c r="K320" s="931"/>
      <c r="L320" s="931"/>
      <c r="M320" s="931"/>
      <c r="N320" s="931"/>
      <c r="O320" s="931"/>
      <c r="P320" s="931"/>
    </row>
    <row r="321" spans="1:49" s="77" customFormat="1">
      <c r="A321" s="146"/>
      <c r="B321" s="931"/>
      <c r="C321" s="931"/>
      <c r="D321" s="931"/>
      <c r="E321" s="931"/>
      <c r="F321" s="931"/>
      <c r="G321" s="931"/>
      <c r="H321" s="931"/>
      <c r="I321" s="931"/>
      <c r="J321" s="931"/>
      <c r="K321" s="931"/>
      <c r="L321" s="931"/>
      <c r="M321" s="931"/>
      <c r="N321" s="931"/>
      <c r="O321" s="931"/>
      <c r="P321" s="931"/>
    </row>
    <row r="322" spans="1:49" s="77" customFormat="1">
      <c r="A322" s="146"/>
      <c r="B322" s="931"/>
      <c r="C322" s="931"/>
      <c r="D322" s="931"/>
      <c r="E322" s="931"/>
      <c r="F322" s="931"/>
      <c r="G322" s="931"/>
      <c r="H322" s="931"/>
      <c r="I322" s="931"/>
      <c r="J322" s="931"/>
      <c r="K322" s="931"/>
      <c r="L322" s="931"/>
      <c r="M322" s="931"/>
      <c r="N322" s="931"/>
      <c r="O322" s="931"/>
      <c r="P322" s="931"/>
    </row>
    <row r="323" spans="1:49" s="77" customFormat="1">
      <c r="A323" s="146"/>
      <c r="B323" s="931"/>
      <c r="C323" s="931"/>
      <c r="D323" s="931"/>
      <c r="E323" s="931"/>
      <c r="F323" s="931"/>
      <c r="G323" s="931"/>
      <c r="H323" s="931"/>
      <c r="I323" s="931"/>
      <c r="J323" s="931"/>
      <c r="K323" s="931"/>
      <c r="L323" s="931"/>
      <c r="M323" s="931"/>
      <c r="N323" s="931"/>
      <c r="O323" s="931"/>
      <c r="P323" s="931"/>
    </row>
    <row r="324" spans="1:49" s="77" customFormat="1" ht="15.5">
      <c r="A324" s="396"/>
      <c r="B324" s="163"/>
      <c r="C324" s="163"/>
      <c r="D324" s="163"/>
      <c r="E324" s="163"/>
      <c r="F324" s="163"/>
      <c r="G324" s="163"/>
      <c r="H324" s="163"/>
      <c r="I324" s="163"/>
      <c r="J324" s="163"/>
      <c r="K324" s="163"/>
      <c r="L324" s="163"/>
      <c r="M324" s="163"/>
      <c r="N324" s="163"/>
      <c r="O324" s="163"/>
      <c r="P324" s="163"/>
      <c r="Q324" s="79"/>
      <c r="R324" s="79"/>
      <c r="S324" s="79"/>
      <c r="T324" s="79"/>
      <c r="U324" s="79"/>
      <c r="V324" s="79"/>
      <c r="W324" s="79"/>
      <c r="X324" s="79"/>
    </row>
    <row r="325" spans="1:49" ht="15.5">
      <c r="A325" s="141"/>
      <c r="B325" s="839" t="s">
        <v>356</v>
      </c>
      <c r="C325" s="840"/>
      <c r="D325" s="840"/>
      <c r="E325" s="840"/>
      <c r="F325" s="840"/>
      <c r="G325" s="840"/>
      <c r="H325" s="840"/>
      <c r="I325" s="840"/>
      <c r="J325" s="840"/>
      <c r="K325" s="840"/>
      <c r="L325" s="840"/>
      <c r="M325" s="840"/>
      <c r="N325" s="840"/>
      <c r="O325" s="840"/>
      <c r="P325" s="840"/>
      <c r="Q325" s="840"/>
      <c r="R325" s="840"/>
      <c r="S325" s="840"/>
      <c r="T325" s="840"/>
      <c r="U325" s="840"/>
      <c r="V325" s="840"/>
      <c r="W325" s="840"/>
      <c r="X325" s="840"/>
      <c r="Y325" s="840"/>
      <c r="Z325" s="840"/>
      <c r="AA325" s="840"/>
      <c r="AB325" s="840"/>
      <c r="AC325" s="77"/>
      <c r="AD325" s="77"/>
      <c r="AE325" s="77"/>
      <c r="AG325" s="77"/>
      <c r="AH325" s="77"/>
      <c r="AI325" s="77"/>
      <c r="AJ325" s="77"/>
      <c r="AK325" s="77"/>
      <c r="AL325" s="77"/>
      <c r="AM325" s="77"/>
      <c r="AN325" s="77"/>
      <c r="AO325" s="77"/>
      <c r="AP325" s="77"/>
      <c r="AQ325" s="77"/>
      <c r="AR325" s="77"/>
      <c r="AS325" s="77"/>
      <c r="AT325" s="50"/>
      <c r="AU325" s="50"/>
      <c r="AV325" s="50"/>
      <c r="AW325" s="50"/>
    </row>
    <row r="326" spans="1:49" s="77" customFormat="1">
      <c r="A326" s="146"/>
    </row>
    <row r="327" spans="1:49" s="77" customFormat="1">
      <c r="A327" s="22"/>
      <c r="B327" s="175" t="s">
        <v>357</v>
      </c>
    </row>
    <row r="328" spans="1:49" s="77" customFormat="1" ht="15.5">
      <c r="A328" s="396"/>
      <c r="B328" s="824" t="s">
        <v>445</v>
      </c>
      <c r="C328" s="824"/>
      <c r="D328" s="824"/>
      <c r="E328" s="824"/>
      <c r="F328" s="824"/>
      <c r="G328" s="824"/>
      <c r="H328" s="824"/>
      <c r="I328" s="824"/>
      <c r="J328" s="824"/>
      <c r="K328" s="824"/>
      <c r="L328" s="824"/>
      <c r="M328" s="824"/>
      <c r="N328" s="824"/>
      <c r="O328" s="824"/>
      <c r="P328" s="824"/>
      <c r="Q328" s="79"/>
      <c r="R328" s="79"/>
      <c r="S328" s="79"/>
      <c r="T328" s="79"/>
      <c r="U328" s="79"/>
      <c r="V328" s="79"/>
      <c r="W328" s="79"/>
      <c r="X328" s="79"/>
    </row>
    <row r="329" spans="1:49" s="77" customFormat="1" ht="15.5">
      <c r="A329" s="396"/>
      <c r="B329" s="824"/>
      <c r="C329" s="824"/>
      <c r="D329" s="824"/>
      <c r="E329" s="824"/>
      <c r="F329" s="824"/>
      <c r="G329" s="824"/>
      <c r="H329" s="824"/>
      <c r="I329" s="824"/>
      <c r="J329" s="824"/>
      <c r="K329" s="824"/>
      <c r="L329" s="824"/>
      <c r="M329" s="824"/>
      <c r="N329" s="824"/>
      <c r="O329" s="824"/>
      <c r="P329" s="824"/>
      <c r="Q329" s="79"/>
      <c r="R329" s="79"/>
      <c r="S329" s="79"/>
      <c r="T329" s="79"/>
      <c r="U329" s="79"/>
      <c r="V329" s="79"/>
      <c r="W329" s="79"/>
      <c r="X329" s="79"/>
    </row>
    <row r="330" spans="1:49" s="77" customFormat="1" ht="15.5">
      <c r="A330" s="396"/>
      <c r="B330" s="919"/>
      <c r="C330" s="919"/>
      <c r="D330" s="919"/>
      <c r="E330" s="919"/>
      <c r="F330" s="919"/>
      <c r="G330" s="919"/>
      <c r="H330" s="919"/>
      <c r="I330" s="919"/>
      <c r="J330" s="919"/>
      <c r="K330" s="919"/>
      <c r="L330" s="919"/>
      <c r="M330" s="919"/>
      <c r="N330" s="919"/>
      <c r="O330" s="919"/>
      <c r="P330" s="919"/>
      <c r="Q330" s="79"/>
      <c r="R330" s="79"/>
      <c r="S330" s="79"/>
      <c r="T330" s="79"/>
      <c r="U330" s="79"/>
      <c r="V330" s="79"/>
      <c r="W330" s="79"/>
      <c r="X330" s="79"/>
    </row>
    <row r="331" spans="1:49" s="77" customFormat="1" ht="15.5">
      <c r="A331" s="396"/>
      <c r="B331" s="825" t="s">
        <v>359</v>
      </c>
      <c r="C331" s="826"/>
      <c r="D331" s="826"/>
      <c r="E331" s="826"/>
      <c r="F331" s="826"/>
      <c r="G331" s="826"/>
      <c r="H331" s="826"/>
      <c r="I331" s="826"/>
      <c r="J331" s="826"/>
      <c r="K331" s="826"/>
      <c r="L331" s="826"/>
      <c r="M331" s="826"/>
      <c r="N331" s="826"/>
      <c r="O331" s="826"/>
      <c r="P331" s="827"/>
      <c r="Q331" s="79"/>
      <c r="R331" s="79"/>
      <c r="S331" s="79"/>
      <c r="T331" s="79"/>
      <c r="U331" s="79"/>
      <c r="V331" s="79"/>
      <c r="W331" s="79"/>
      <c r="X331" s="79"/>
    </row>
    <row r="332" spans="1:49" s="77" customFormat="1" ht="15.5">
      <c r="A332" s="396"/>
      <c r="B332" s="828"/>
      <c r="C332" s="829"/>
      <c r="D332" s="829"/>
      <c r="E332" s="829"/>
      <c r="F332" s="829"/>
      <c r="G332" s="829"/>
      <c r="H332" s="829"/>
      <c r="I332" s="829"/>
      <c r="J332" s="829"/>
      <c r="K332" s="829"/>
      <c r="L332" s="829"/>
      <c r="M332" s="829"/>
      <c r="N332" s="829"/>
      <c r="O332" s="829"/>
      <c r="P332" s="830"/>
      <c r="Q332" s="79"/>
      <c r="R332" s="79"/>
      <c r="S332" s="79"/>
      <c r="T332" s="79"/>
      <c r="U332" s="79"/>
      <c r="V332" s="79"/>
      <c r="W332" s="79"/>
      <c r="X332" s="79"/>
    </row>
    <row r="333" spans="1:49" s="77" customFormat="1" ht="15.5">
      <c r="A333" s="396"/>
      <c r="B333" s="828"/>
      <c r="C333" s="829"/>
      <c r="D333" s="829"/>
      <c r="E333" s="829"/>
      <c r="F333" s="829"/>
      <c r="G333" s="829"/>
      <c r="H333" s="829"/>
      <c r="I333" s="829"/>
      <c r="J333" s="829"/>
      <c r="K333" s="829"/>
      <c r="L333" s="829"/>
      <c r="M333" s="829"/>
      <c r="N333" s="829"/>
      <c r="O333" s="829"/>
      <c r="P333" s="830"/>
      <c r="Q333" s="79"/>
      <c r="R333" s="79"/>
      <c r="S333" s="79"/>
      <c r="T333" s="79"/>
      <c r="U333" s="79"/>
      <c r="V333" s="79"/>
      <c r="W333" s="79"/>
      <c r="X333" s="79"/>
    </row>
    <row r="334" spans="1:49" s="77" customFormat="1" ht="15.5">
      <c r="A334" s="396"/>
      <c r="B334" s="828"/>
      <c r="C334" s="829"/>
      <c r="D334" s="829"/>
      <c r="E334" s="829"/>
      <c r="F334" s="829"/>
      <c r="G334" s="829"/>
      <c r="H334" s="829"/>
      <c r="I334" s="829"/>
      <c r="J334" s="829"/>
      <c r="K334" s="829"/>
      <c r="L334" s="829"/>
      <c r="M334" s="829"/>
      <c r="N334" s="829"/>
      <c r="O334" s="829"/>
      <c r="P334" s="830"/>
      <c r="Q334" s="79"/>
      <c r="R334" s="79"/>
      <c r="S334" s="79"/>
      <c r="T334" s="79"/>
      <c r="U334" s="79"/>
      <c r="V334" s="79"/>
      <c r="W334" s="79"/>
      <c r="X334" s="79"/>
    </row>
    <row r="335" spans="1:49" s="77" customFormat="1" ht="15.5">
      <c r="A335" s="396"/>
      <c r="B335" s="828"/>
      <c r="C335" s="829"/>
      <c r="D335" s="829"/>
      <c r="E335" s="829"/>
      <c r="F335" s="829"/>
      <c r="G335" s="829"/>
      <c r="H335" s="829"/>
      <c r="I335" s="829"/>
      <c r="J335" s="829"/>
      <c r="K335" s="829"/>
      <c r="L335" s="829"/>
      <c r="M335" s="829"/>
      <c r="N335" s="829"/>
      <c r="O335" s="829"/>
      <c r="P335" s="830"/>
      <c r="Q335" s="79"/>
      <c r="R335" s="79"/>
      <c r="S335" s="79"/>
      <c r="T335" s="79"/>
      <c r="U335" s="79"/>
      <c r="V335" s="79"/>
      <c r="W335" s="79"/>
      <c r="X335" s="79"/>
    </row>
    <row r="336" spans="1:49" s="77" customFormat="1" ht="15.5">
      <c r="A336" s="396"/>
      <c r="B336" s="831"/>
      <c r="C336" s="832"/>
      <c r="D336" s="832"/>
      <c r="E336" s="832"/>
      <c r="F336" s="832"/>
      <c r="G336" s="832"/>
      <c r="H336" s="832"/>
      <c r="I336" s="832"/>
      <c r="J336" s="832"/>
      <c r="K336" s="832"/>
      <c r="L336" s="832"/>
      <c r="M336" s="832"/>
      <c r="N336" s="832"/>
      <c r="O336" s="832"/>
      <c r="P336" s="833"/>
      <c r="Q336" s="79"/>
      <c r="R336" s="79"/>
      <c r="S336" s="79"/>
      <c r="T336" s="79"/>
      <c r="U336" s="79"/>
      <c r="V336" s="79"/>
      <c r="W336" s="79"/>
      <c r="X336" s="79"/>
    </row>
    <row r="337" spans="1:25" s="77" customFormat="1" ht="15.5">
      <c r="A337" s="396"/>
      <c r="B337" s="163"/>
      <c r="C337" s="163"/>
      <c r="D337" s="163"/>
      <c r="E337" s="163"/>
      <c r="F337" s="163"/>
      <c r="G337" s="163"/>
      <c r="H337" s="163"/>
      <c r="I337" s="163"/>
      <c r="J337" s="163"/>
      <c r="K337" s="163"/>
      <c r="L337" s="163"/>
      <c r="M337" s="163"/>
      <c r="N337" s="163"/>
      <c r="O337" s="163"/>
      <c r="P337" s="163"/>
      <c r="Q337" s="79"/>
      <c r="R337" s="79"/>
      <c r="S337" s="79"/>
      <c r="T337" s="79"/>
      <c r="U337" s="79"/>
      <c r="V337" s="79"/>
      <c r="W337" s="79"/>
      <c r="X337" s="79"/>
    </row>
    <row r="338" spans="1:25" s="77" customFormat="1" ht="15.5">
      <c r="A338" s="396"/>
      <c r="B338" s="179" t="s">
        <v>360</v>
      </c>
      <c r="C338" s="163"/>
      <c r="D338" s="163"/>
      <c r="E338" s="163"/>
      <c r="F338" s="163"/>
      <c r="G338" s="163"/>
      <c r="H338" s="163"/>
      <c r="I338" s="163"/>
      <c r="J338" s="163"/>
      <c r="K338" s="163"/>
      <c r="L338" s="163"/>
      <c r="M338" s="163"/>
      <c r="N338" s="163"/>
      <c r="O338" s="163"/>
      <c r="P338" s="163"/>
      <c r="Q338" s="79"/>
      <c r="R338" s="79"/>
      <c r="S338" s="79"/>
      <c r="T338" s="79"/>
      <c r="U338" s="79"/>
      <c r="V338" s="79"/>
      <c r="W338" s="79"/>
      <c r="X338" s="79"/>
    </row>
    <row r="339" spans="1:25" s="77" customFormat="1" ht="15.5">
      <c r="A339" s="396"/>
      <c r="B339" s="824" t="s">
        <v>361</v>
      </c>
      <c r="C339" s="824"/>
      <c r="D339" s="824"/>
      <c r="E339" s="824"/>
      <c r="F339" s="824"/>
      <c r="G339" s="824"/>
      <c r="H339" s="824"/>
      <c r="I339" s="824"/>
      <c r="J339" s="824"/>
      <c r="K339" s="824"/>
      <c r="L339" s="824"/>
      <c r="M339" s="824"/>
      <c r="N339" s="824"/>
      <c r="O339" s="824"/>
      <c r="P339" s="824"/>
      <c r="Q339" s="79"/>
      <c r="R339" s="79"/>
      <c r="S339" s="79"/>
      <c r="T339" s="79"/>
      <c r="U339" s="79"/>
      <c r="V339" s="79"/>
      <c r="W339" s="79"/>
      <c r="X339" s="79"/>
    </row>
    <row r="340" spans="1:25" s="77" customFormat="1" ht="15.5">
      <c r="A340" s="396"/>
      <c r="B340" s="824"/>
      <c r="C340" s="824"/>
      <c r="D340" s="824"/>
      <c r="E340" s="824"/>
      <c r="F340" s="824"/>
      <c r="G340" s="824"/>
      <c r="H340" s="824"/>
      <c r="I340" s="824"/>
      <c r="J340" s="824"/>
      <c r="K340" s="824"/>
      <c r="L340" s="824"/>
      <c r="M340" s="824"/>
      <c r="N340" s="824"/>
      <c r="O340" s="824"/>
      <c r="P340" s="824"/>
      <c r="Q340" s="79"/>
      <c r="R340" s="79"/>
      <c r="S340" s="79"/>
      <c r="T340" s="79"/>
      <c r="U340" s="79"/>
      <c r="V340" s="79"/>
      <c r="W340" s="79"/>
      <c r="X340" s="79"/>
    </row>
    <row r="341" spans="1:25" s="77" customFormat="1" ht="15.5">
      <c r="A341" s="396"/>
      <c r="B341" s="824"/>
      <c r="C341" s="824"/>
      <c r="D341" s="824"/>
      <c r="E341" s="824"/>
      <c r="F341" s="824"/>
      <c r="G341" s="824"/>
      <c r="H341" s="824"/>
      <c r="I341" s="824"/>
      <c r="J341" s="824"/>
      <c r="K341" s="824"/>
      <c r="L341" s="824"/>
      <c r="M341" s="824"/>
      <c r="N341" s="824"/>
      <c r="O341" s="824"/>
      <c r="P341" s="824"/>
      <c r="Q341" s="79"/>
      <c r="R341" s="79"/>
      <c r="S341" s="79"/>
      <c r="T341" s="79"/>
      <c r="U341" s="79"/>
      <c r="V341" s="79"/>
      <c r="W341" s="79"/>
      <c r="X341" s="79"/>
    </row>
    <row r="342" spans="1:25" s="77" customFormat="1" ht="15.5">
      <c r="A342" s="396"/>
      <c r="B342" s="824"/>
      <c r="C342" s="824"/>
      <c r="D342" s="824"/>
      <c r="E342" s="824"/>
      <c r="F342" s="824"/>
      <c r="G342" s="824"/>
      <c r="H342" s="824"/>
      <c r="I342" s="824"/>
      <c r="J342" s="824"/>
      <c r="K342" s="824"/>
      <c r="L342" s="824"/>
      <c r="M342" s="824"/>
      <c r="N342" s="824"/>
      <c r="O342" s="824"/>
      <c r="P342" s="824"/>
      <c r="Q342" s="79"/>
      <c r="R342" s="79"/>
      <c r="S342" s="79"/>
      <c r="T342" s="79"/>
      <c r="U342" s="79"/>
      <c r="V342" s="79"/>
      <c r="W342" s="79"/>
      <c r="X342" s="79"/>
    </row>
    <row r="343" spans="1:25" s="77" customFormat="1" ht="15.5">
      <c r="A343" s="396"/>
      <c r="B343" s="824"/>
      <c r="C343" s="824"/>
      <c r="D343" s="824"/>
      <c r="E343" s="824"/>
      <c r="F343" s="824"/>
      <c r="G343" s="824"/>
      <c r="H343" s="824"/>
      <c r="I343" s="824"/>
      <c r="J343" s="824"/>
      <c r="K343" s="824"/>
      <c r="L343" s="824"/>
      <c r="M343" s="824"/>
      <c r="N343" s="824"/>
      <c r="O343" s="824"/>
      <c r="P343" s="824"/>
      <c r="Q343" s="79"/>
      <c r="R343" s="79"/>
      <c r="S343" s="79"/>
      <c r="T343" s="79"/>
      <c r="U343" s="79"/>
      <c r="V343" s="79"/>
      <c r="W343" s="79"/>
      <c r="X343" s="79"/>
    </row>
    <row r="344" spans="1:25" s="77" customFormat="1" ht="15.5">
      <c r="A344" s="396"/>
      <c r="B344" s="825" t="s">
        <v>362</v>
      </c>
      <c r="C344" s="826"/>
      <c r="D344" s="826"/>
      <c r="E344" s="826"/>
      <c r="F344" s="826"/>
      <c r="G344" s="826"/>
      <c r="H344" s="826"/>
      <c r="I344" s="826"/>
      <c r="J344" s="826"/>
      <c r="K344" s="826"/>
      <c r="L344" s="826"/>
      <c r="M344" s="826"/>
      <c r="N344" s="826"/>
      <c r="O344" s="826"/>
      <c r="P344" s="827"/>
      <c r="Q344" s="79"/>
      <c r="R344" s="79"/>
      <c r="S344" s="79"/>
      <c r="T344" s="79"/>
      <c r="U344" s="79"/>
      <c r="V344" s="79"/>
      <c r="W344" s="79"/>
      <c r="X344" s="79"/>
    </row>
    <row r="345" spans="1:25" s="77" customFormat="1" ht="15.5">
      <c r="A345" s="396"/>
      <c r="B345" s="828"/>
      <c r="C345" s="829"/>
      <c r="D345" s="829"/>
      <c r="E345" s="829"/>
      <c r="F345" s="829"/>
      <c r="G345" s="829"/>
      <c r="H345" s="829"/>
      <c r="I345" s="829"/>
      <c r="J345" s="829"/>
      <c r="K345" s="829"/>
      <c r="L345" s="829"/>
      <c r="M345" s="829"/>
      <c r="N345" s="829"/>
      <c r="O345" s="829"/>
      <c r="P345" s="830"/>
      <c r="Q345" s="79"/>
      <c r="R345" s="79"/>
      <c r="S345" s="79"/>
      <c r="T345" s="79"/>
      <c r="U345" s="79"/>
      <c r="V345" s="79"/>
      <c r="W345" s="79"/>
      <c r="X345" s="79"/>
    </row>
    <row r="346" spans="1:25" s="77" customFormat="1" ht="15.5">
      <c r="A346" s="396"/>
      <c r="B346" s="828"/>
      <c r="C346" s="829"/>
      <c r="D346" s="829"/>
      <c r="E346" s="829"/>
      <c r="F346" s="829"/>
      <c r="G346" s="829"/>
      <c r="H346" s="829"/>
      <c r="I346" s="829"/>
      <c r="J346" s="829"/>
      <c r="K346" s="829"/>
      <c r="L346" s="829"/>
      <c r="M346" s="829"/>
      <c r="N346" s="829"/>
      <c r="O346" s="829"/>
      <c r="P346" s="830"/>
      <c r="Q346" s="79"/>
      <c r="R346" s="79"/>
      <c r="S346" s="79"/>
      <c r="T346" s="79"/>
      <c r="U346" s="79"/>
      <c r="V346" s="79"/>
      <c r="W346" s="79"/>
      <c r="X346" s="79"/>
    </row>
    <row r="347" spans="1:25" s="77" customFormat="1" ht="15.5">
      <c r="A347" s="396"/>
      <c r="B347" s="828"/>
      <c r="C347" s="829"/>
      <c r="D347" s="829"/>
      <c r="E347" s="829"/>
      <c r="F347" s="829"/>
      <c r="G347" s="829"/>
      <c r="H347" s="829"/>
      <c r="I347" s="829"/>
      <c r="J347" s="829"/>
      <c r="K347" s="829"/>
      <c r="L347" s="829"/>
      <c r="M347" s="829"/>
      <c r="N347" s="829"/>
      <c r="O347" s="829"/>
      <c r="P347" s="830"/>
      <c r="Q347" s="79"/>
      <c r="R347" s="79"/>
      <c r="S347" s="79"/>
      <c r="T347" s="79"/>
      <c r="U347" s="79"/>
      <c r="V347" s="79"/>
      <c r="W347" s="79"/>
      <c r="X347" s="79"/>
    </row>
    <row r="348" spans="1:25" s="77" customFormat="1" ht="15.5">
      <c r="A348" s="396"/>
      <c r="B348" s="828"/>
      <c r="C348" s="829"/>
      <c r="D348" s="829"/>
      <c r="E348" s="829"/>
      <c r="F348" s="829"/>
      <c r="G348" s="829"/>
      <c r="H348" s="829"/>
      <c r="I348" s="829"/>
      <c r="J348" s="829"/>
      <c r="K348" s="829"/>
      <c r="L348" s="829"/>
      <c r="M348" s="829"/>
      <c r="N348" s="829"/>
      <c r="O348" s="829"/>
      <c r="P348" s="830"/>
      <c r="Q348" s="79"/>
      <c r="R348" s="79"/>
      <c r="S348" s="79"/>
      <c r="T348" s="79"/>
      <c r="U348" s="79"/>
      <c r="V348" s="79"/>
      <c r="W348" s="79"/>
      <c r="X348" s="79"/>
    </row>
    <row r="349" spans="1:25" s="77" customFormat="1" ht="15.5">
      <c r="A349" s="396"/>
      <c r="B349" s="831"/>
      <c r="C349" s="832"/>
      <c r="D349" s="832"/>
      <c r="E349" s="832"/>
      <c r="F349" s="832"/>
      <c r="G349" s="832"/>
      <c r="H349" s="832"/>
      <c r="I349" s="832"/>
      <c r="J349" s="832"/>
      <c r="K349" s="832"/>
      <c r="L349" s="832"/>
      <c r="M349" s="832"/>
      <c r="N349" s="832"/>
      <c r="O349" s="832"/>
      <c r="P349" s="833"/>
      <c r="Q349" s="79"/>
      <c r="R349" s="79"/>
      <c r="S349" s="79"/>
      <c r="T349" s="79"/>
      <c r="U349" s="79"/>
      <c r="V349" s="79"/>
      <c r="W349" s="79"/>
      <c r="X349" s="79"/>
    </row>
    <row r="350" spans="1:25" s="77" customFormat="1" ht="15.5">
      <c r="A350" s="396"/>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row>
    <row r="351" spans="1:25" s="77" customFormat="1" ht="15.5">
      <c r="A351" s="396"/>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row>
    <row r="352" spans="1:25" s="77" customFormat="1">
      <c r="A352" s="146"/>
    </row>
    <row r="353" spans="1:1" s="77" customFormat="1">
      <c r="A353" s="146"/>
    </row>
    <row r="354" spans="1:1" s="77" customFormat="1">
      <c r="A354" s="146"/>
    </row>
    <row r="355" spans="1:1" s="77" customFormat="1">
      <c r="A355" s="146"/>
    </row>
    <row r="356" spans="1:1" s="77" customFormat="1">
      <c r="A356" s="146"/>
    </row>
    <row r="357" spans="1:1" s="77" customFormat="1">
      <c r="A357" s="146"/>
    </row>
    <row r="358" spans="1:1" s="77" customFormat="1">
      <c r="A358" s="146"/>
    </row>
    <row r="359" spans="1:1" s="77" customFormat="1">
      <c r="A359" s="146"/>
    </row>
    <row r="360" spans="1:1" s="77" customFormat="1">
      <c r="A360" s="146"/>
    </row>
    <row r="361" spans="1:1" s="77" customFormat="1">
      <c r="A361" s="146"/>
    </row>
    <row r="362" spans="1:1" s="77" customFormat="1">
      <c r="A362" s="146"/>
    </row>
    <row r="363" spans="1:1" s="77" customFormat="1">
      <c r="A363" s="146"/>
    </row>
    <row r="364" spans="1:1" s="77" customFormat="1">
      <c r="A364" s="146"/>
    </row>
    <row r="365" spans="1:1" s="77" customFormat="1">
      <c r="A365" s="146"/>
    </row>
    <row r="366" spans="1:1" s="77" customFormat="1">
      <c r="A366" s="146"/>
    </row>
    <row r="367" spans="1:1" s="77" customFormat="1">
      <c r="A367" s="146"/>
    </row>
    <row r="368" spans="1:1" s="77" customFormat="1">
      <c r="A368" s="146"/>
    </row>
    <row r="369" spans="1:1" s="77" customFormat="1">
      <c r="A369" s="146"/>
    </row>
    <row r="370" spans="1:1" s="77" customFormat="1">
      <c r="A370" s="146"/>
    </row>
    <row r="371" spans="1:1" s="77" customFormat="1">
      <c r="A371" s="146"/>
    </row>
    <row r="372" spans="1:1" s="77" customFormat="1">
      <c r="A372" s="146"/>
    </row>
    <row r="373" spans="1:1" s="77" customFormat="1">
      <c r="A373" s="146"/>
    </row>
    <row r="374" spans="1:1" s="77" customFormat="1">
      <c r="A374" s="146"/>
    </row>
    <row r="375" spans="1:1" s="77" customFormat="1">
      <c r="A375" s="146"/>
    </row>
    <row r="376" spans="1:1" s="77" customFormat="1">
      <c r="A376" s="146"/>
    </row>
    <row r="377" spans="1:1" s="77" customFormat="1">
      <c r="A377" s="146"/>
    </row>
    <row r="378" spans="1:1" s="77" customFormat="1">
      <c r="A378" s="146"/>
    </row>
    <row r="379" spans="1:1" s="77" customFormat="1">
      <c r="A379" s="146"/>
    </row>
    <row r="380" spans="1:1" s="77" customFormat="1">
      <c r="A380" s="146"/>
    </row>
    <row r="381" spans="1:1" s="77" customFormat="1">
      <c r="A381" s="146"/>
    </row>
    <row r="382" spans="1:1" s="77" customFormat="1">
      <c r="A382" s="146"/>
    </row>
    <row r="383" spans="1:1" s="77" customFormat="1">
      <c r="A383" s="146"/>
    </row>
    <row r="384" spans="1:1" s="77" customFormat="1">
      <c r="A384" s="146"/>
    </row>
    <row r="385" spans="1:1" s="77" customFormat="1">
      <c r="A385" s="146"/>
    </row>
    <row r="386" spans="1:1" s="77" customFormat="1">
      <c r="A386" s="146"/>
    </row>
    <row r="387" spans="1:1" s="77" customFormat="1">
      <c r="A387" s="146"/>
    </row>
    <row r="388" spans="1:1" s="77" customFormat="1">
      <c r="A388" s="146"/>
    </row>
    <row r="389" spans="1:1" s="77" customFormat="1">
      <c r="A389" s="146"/>
    </row>
    <row r="390" spans="1:1" s="77" customFormat="1">
      <c r="A390" s="146"/>
    </row>
    <row r="391" spans="1:1" s="77" customFormat="1">
      <c r="A391" s="146"/>
    </row>
    <row r="392" spans="1:1" s="77" customFormat="1">
      <c r="A392" s="146"/>
    </row>
    <row r="393" spans="1:1" s="77" customFormat="1">
      <c r="A393" s="146"/>
    </row>
    <row r="394" spans="1:1" s="77" customFormat="1">
      <c r="A394" s="146"/>
    </row>
    <row r="395" spans="1:1" s="77" customFormat="1">
      <c r="A395" s="146"/>
    </row>
    <row r="396" spans="1:1" s="77" customFormat="1">
      <c r="A396" s="146"/>
    </row>
    <row r="397" spans="1:1" s="77" customFormat="1">
      <c r="A397" s="146"/>
    </row>
    <row r="398" spans="1:1" s="77" customFormat="1">
      <c r="A398" s="146"/>
    </row>
    <row r="399" spans="1:1" s="77" customFormat="1">
      <c r="A399" s="146"/>
    </row>
    <row r="400" spans="1:1" s="77" customFormat="1">
      <c r="A400" s="146"/>
    </row>
    <row r="401" spans="1:1" s="77" customFormat="1">
      <c r="A401" s="146"/>
    </row>
    <row r="402" spans="1:1" s="77" customFormat="1">
      <c r="A402" s="146"/>
    </row>
    <row r="403" spans="1:1" s="77" customFormat="1">
      <c r="A403" s="146"/>
    </row>
    <row r="404" spans="1:1" s="77" customFormat="1">
      <c r="A404" s="146"/>
    </row>
    <row r="405" spans="1:1" s="77" customFormat="1">
      <c r="A405" s="146"/>
    </row>
    <row r="406" spans="1:1" s="77" customFormat="1">
      <c r="A406" s="146"/>
    </row>
    <row r="407" spans="1:1" s="77" customFormat="1">
      <c r="A407" s="146"/>
    </row>
    <row r="408" spans="1:1" s="77" customFormat="1">
      <c r="A408" s="146"/>
    </row>
    <row r="409" spans="1:1" s="77" customFormat="1">
      <c r="A409" s="146"/>
    </row>
    <row r="410" spans="1:1" s="77" customFormat="1">
      <c r="A410" s="146"/>
    </row>
    <row r="411" spans="1:1" s="77" customFormat="1">
      <c r="A411" s="146"/>
    </row>
    <row r="412" spans="1:1" s="77" customFormat="1">
      <c r="A412" s="146"/>
    </row>
    <row r="413" spans="1:1" s="77" customFormat="1">
      <c r="A413" s="146"/>
    </row>
    <row r="414" spans="1:1" s="77" customFormat="1">
      <c r="A414" s="146"/>
    </row>
    <row r="415" spans="1:1" s="77" customFormat="1">
      <c r="A415" s="146"/>
    </row>
    <row r="416" spans="1:1" s="77" customFormat="1">
      <c r="A416" s="146"/>
    </row>
    <row r="417" spans="1:1" s="77" customFormat="1">
      <c r="A417" s="146"/>
    </row>
    <row r="418" spans="1:1" s="77" customFormat="1">
      <c r="A418" s="146"/>
    </row>
    <row r="419" spans="1:1" s="77" customFormat="1">
      <c r="A419" s="146"/>
    </row>
    <row r="420" spans="1:1" s="77" customFormat="1">
      <c r="A420" s="146"/>
    </row>
    <row r="421" spans="1:1" s="77" customFormat="1">
      <c r="A421" s="146"/>
    </row>
    <row r="422" spans="1:1" s="77" customFormat="1">
      <c r="A422" s="146"/>
    </row>
    <row r="423" spans="1:1" s="77" customFormat="1">
      <c r="A423" s="146"/>
    </row>
    <row r="424" spans="1:1" s="77" customFormat="1">
      <c r="A424" s="146"/>
    </row>
    <row r="425" spans="1:1" s="77" customFormat="1">
      <c r="A425" s="146"/>
    </row>
    <row r="426" spans="1:1" s="77" customFormat="1">
      <c r="A426" s="146"/>
    </row>
    <row r="427" spans="1:1" s="77" customFormat="1">
      <c r="A427" s="146"/>
    </row>
    <row r="428" spans="1:1" s="77" customFormat="1">
      <c r="A428" s="146"/>
    </row>
    <row r="429" spans="1:1" s="77" customFormat="1">
      <c r="A429" s="146"/>
    </row>
    <row r="430" spans="1:1" s="77" customFormat="1">
      <c r="A430" s="146"/>
    </row>
    <row r="431" spans="1:1" s="77" customFormat="1">
      <c r="A431" s="146"/>
    </row>
    <row r="432" spans="1:1" s="77" customFormat="1">
      <c r="A432" s="146"/>
    </row>
    <row r="433" spans="1:1" s="77" customFormat="1">
      <c r="A433" s="146"/>
    </row>
    <row r="434" spans="1:1" s="77" customFormat="1">
      <c r="A434" s="146"/>
    </row>
    <row r="435" spans="1:1" s="77" customFormat="1">
      <c r="A435" s="146"/>
    </row>
    <row r="436" spans="1:1" s="77" customFormat="1">
      <c r="A436" s="146"/>
    </row>
    <row r="437" spans="1:1" s="77" customFormat="1">
      <c r="A437" s="146"/>
    </row>
    <row r="438" spans="1:1" s="77" customFormat="1">
      <c r="A438" s="146"/>
    </row>
    <row r="439" spans="1:1" s="77" customFormat="1">
      <c r="A439" s="146"/>
    </row>
    <row r="440" spans="1:1" s="77" customFormat="1">
      <c r="A440" s="146"/>
    </row>
    <row r="441" spans="1:1" s="77" customFormat="1">
      <c r="A441" s="146"/>
    </row>
    <row r="442" spans="1:1" s="77" customFormat="1">
      <c r="A442" s="146"/>
    </row>
    <row r="443" spans="1:1" s="77" customFormat="1">
      <c r="A443" s="146"/>
    </row>
    <row r="444" spans="1:1" s="77" customFormat="1">
      <c r="A444" s="146"/>
    </row>
    <row r="445" spans="1:1" s="77" customFormat="1">
      <c r="A445" s="146"/>
    </row>
    <row r="446" spans="1:1" s="77" customFormat="1">
      <c r="A446" s="146"/>
    </row>
    <row r="447" spans="1:1" s="77" customFormat="1">
      <c r="A447" s="146"/>
    </row>
    <row r="448" spans="1:1" s="77" customFormat="1">
      <c r="A448" s="146"/>
    </row>
    <row r="449" spans="1:1" s="77" customFormat="1">
      <c r="A449" s="146"/>
    </row>
    <row r="450" spans="1:1" s="77" customFormat="1">
      <c r="A450" s="146"/>
    </row>
    <row r="451" spans="1:1" s="77" customFormat="1">
      <c r="A451" s="146"/>
    </row>
    <row r="452" spans="1:1" s="77" customFormat="1">
      <c r="A452" s="146"/>
    </row>
    <row r="453" spans="1:1" s="77" customFormat="1">
      <c r="A453" s="146"/>
    </row>
    <row r="454" spans="1:1" s="77" customFormat="1">
      <c r="A454" s="146"/>
    </row>
    <row r="455" spans="1:1" s="77" customFormat="1">
      <c r="A455" s="146"/>
    </row>
    <row r="456" spans="1:1" s="77" customFormat="1">
      <c r="A456" s="146"/>
    </row>
    <row r="457" spans="1:1" s="77" customFormat="1">
      <c r="A457" s="146"/>
    </row>
    <row r="458" spans="1:1" s="77" customFormat="1">
      <c r="A458" s="146"/>
    </row>
    <row r="459" spans="1:1" s="77" customFormat="1">
      <c r="A459" s="146"/>
    </row>
    <row r="460" spans="1:1" s="77" customFormat="1">
      <c r="A460" s="146"/>
    </row>
    <row r="461" spans="1:1" s="77" customFormat="1">
      <c r="A461" s="146"/>
    </row>
    <row r="462" spans="1:1" s="77" customFormat="1">
      <c r="A462" s="146"/>
    </row>
    <row r="463" spans="1:1" s="77" customFormat="1">
      <c r="A463" s="146"/>
    </row>
    <row r="464" spans="1:1" s="77" customFormat="1">
      <c r="A464" s="146"/>
    </row>
    <row r="465" spans="1:1" s="77" customFormat="1">
      <c r="A465" s="146"/>
    </row>
    <row r="466" spans="1:1" s="77" customFormat="1">
      <c r="A466" s="146"/>
    </row>
    <row r="467" spans="1:1" s="77" customFormat="1">
      <c r="A467" s="146"/>
    </row>
    <row r="468" spans="1:1" s="77" customFormat="1">
      <c r="A468" s="146"/>
    </row>
    <row r="469" spans="1:1" s="77" customFormat="1">
      <c r="A469" s="146"/>
    </row>
    <row r="470" spans="1:1" s="77" customFormat="1">
      <c r="A470" s="146"/>
    </row>
    <row r="471" spans="1:1" s="77" customFormat="1">
      <c r="A471" s="146"/>
    </row>
    <row r="472" spans="1:1" s="77" customFormat="1">
      <c r="A472" s="146"/>
    </row>
    <row r="473" spans="1:1" s="77" customFormat="1">
      <c r="A473" s="146"/>
    </row>
    <row r="474" spans="1:1" s="77" customFormat="1">
      <c r="A474" s="146"/>
    </row>
    <row r="475" spans="1:1" s="77" customFormat="1">
      <c r="A475" s="146"/>
    </row>
    <row r="476" spans="1:1" s="77" customFormat="1">
      <c r="A476" s="146"/>
    </row>
    <row r="477" spans="1:1" s="77" customFormat="1">
      <c r="A477" s="146"/>
    </row>
    <row r="478" spans="1:1" s="77" customFormat="1">
      <c r="A478" s="146"/>
    </row>
    <row r="479" spans="1:1" s="77" customFormat="1">
      <c r="A479" s="146"/>
    </row>
    <row r="480" spans="1:1" s="77" customFormat="1">
      <c r="A480" s="146"/>
    </row>
    <row r="481" spans="1:1" s="77" customFormat="1">
      <c r="A481" s="146"/>
    </row>
    <row r="482" spans="1:1" s="77" customFormat="1">
      <c r="A482" s="146"/>
    </row>
    <row r="483" spans="1:1" s="77" customFormat="1">
      <c r="A483" s="146"/>
    </row>
    <row r="484" spans="1:1" s="77" customFormat="1">
      <c r="A484" s="146"/>
    </row>
    <row r="485" spans="1:1" s="77" customFormat="1">
      <c r="A485" s="146"/>
    </row>
    <row r="486" spans="1:1" s="77" customFormat="1">
      <c r="A486" s="146"/>
    </row>
    <row r="487" spans="1:1" s="77" customFormat="1">
      <c r="A487" s="146"/>
    </row>
    <row r="488" spans="1:1" s="77" customFormat="1">
      <c r="A488" s="146"/>
    </row>
    <row r="489" spans="1:1" s="77" customFormat="1">
      <c r="A489" s="146"/>
    </row>
    <row r="490" spans="1:1" s="77" customFormat="1">
      <c r="A490" s="146"/>
    </row>
    <row r="491" spans="1:1" s="77" customFormat="1">
      <c r="A491" s="146"/>
    </row>
    <row r="492" spans="1:1" s="77" customFormat="1">
      <c r="A492" s="146"/>
    </row>
    <row r="493" spans="1:1" s="77" customFormat="1">
      <c r="A493" s="146"/>
    </row>
    <row r="494" spans="1:1" s="77" customFormat="1">
      <c r="A494" s="146"/>
    </row>
    <row r="495" spans="1:1" s="77" customFormat="1">
      <c r="A495" s="146"/>
    </row>
    <row r="496" spans="1:1" s="77" customFormat="1">
      <c r="A496" s="146"/>
    </row>
    <row r="497" spans="1:1" s="77" customFormat="1">
      <c r="A497" s="146"/>
    </row>
    <row r="498" spans="1:1" s="77" customFormat="1">
      <c r="A498" s="146"/>
    </row>
    <row r="499" spans="1:1" s="77" customFormat="1">
      <c r="A499" s="146"/>
    </row>
    <row r="500" spans="1:1" s="77" customFormat="1">
      <c r="A500" s="146"/>
    </row>
    <row r="501" spans="1:1" s="77" customFormat="1">
      <c r="A501" s="146"/>
    </row>
    <row r="502" spans="1:1" s="77" customFormat="1">
      <c r="A502" s="146"/>
    </row>
    <row r="503" spans="1:1" s="77" customFormat="1">
      <c r="A503" s="146"/>
    </row>
    <row r="504" spans="1:1" s="77" customFormat="1">
      <c r="A504" s="146"/>
    </row>
    <row r="505" spans="1:1" s="77" customFormat="1">
      <c r="A505" s="146"/>
    </row>
    <row r="506" spans="1:1" s="77" customFormat="1">
      <c r="A506" s="146"/>
    </row>
  </sheetData>
  <sheetProtection algorithmName="SHA-512" hashValue="J5x3AmKXOssyrqc25r9ElaV3zW3aOm6gVWgvg/rkoBktbGK4ZJhmrJgewY5TbHwadywxkri59bv58KrcH4NRYQ==" saltValue="q4CKTGvtje1OkZlldkJ3hQ==" spinCount="100000" sheet="1" formatCells="0" formatColumns="0" formatRows="0" insertColumns="0" insertRows="0" insertHyperlinks="0" deleteColumns="0" deleteRows="0" sort="0" autoFilter="0" pivotTables="0"/>
  <mergeCells count="226">
    <mergeCell ref="B9:F10"/>
    <mergeCell ref="G9:Q10"/>
    <mergeCell ref="B14:Q15"/>
    <mergeCell ref="B328:P330"/>
    <mergeCell ref="B331:P336"/>
    <mergeCell ref="B339:P343"/>
    <mergeCell ref="B344:P349"/>
    <mergeCell ref="B19:Q22"/>
    <mergeCell ref="B23:Q31"/>
    <mergeCell ref="B35:Q43"/>
    <mergeCell ref="B45:Q45"/>
    <mergeCell ref="B47:AB47"/>
    <mergeCell ref="B49:H50"/>
    <mergeCell ref="B310:P310"/>
    <mergeCell ref="B312:C313"/>
    <mergeCell ref="D312:I313"/>
    <mergeCell ref="B317:P323"/>
    <mergeCell ref="I51:J52"/>
    <mergeCell ref="X51:Z51"/>
    <mergeCell ref="E57:F57"/>
    <mergeCell ref="E58:F58"/>
    <mergeCell ref="B61:H62"/>
    <mergeCell ref="I63:J64"/>
    <mergeCell ref="X63:Z63"/>
    <mergeCell ref="B5:Q5"/>
    <mergeCell ref="B6:B7"/>
    <mergeCell ref="C6:H7"/>
    <mergeCell ref="I6:I7"/>
    <mergeCell ref="J6:J7"/>
    <mergeCell ref="K6:K7"/>
    <mergeCell ref="L6:L7"/>
    <mergeCell ref="M6:M7"/>
    <mergeCell ref="N6:N7"/>
    <mergeCell ref="O6:O7"/>
    <mergeCell ref="P6:P7"/>
    <mergeCell ref="Q6:Q7"/>
    <mergeCell ref="B74:AB74"/>
    <mergeCell ref="B76:Q81"/>
    <mergeCell ref="B82:Q83"/>
    <mergeCell ref="B85:Q90"/>
    <mergeCell ref="B92:Q92"/>
    <mergeCell ref="B94:Q99"/>
    <mergeCell ref="B101:Q114"/>
    <mergeCell ref="B116:Z116"/>
    <mergeCell ref="X119:Z119"/>
    <mergeCell ref="B120:D120"/>
    <mergeCell ref="F120:H120"/>
    <mergeCell ref="B121:D121"/>
    <mergeCell ref="F121:H121"/>
    <mergeCell ref="B122:D122"/>
    <mergeCell ref="F122:H122"/>
    <mergeCell ref="B123:D123"/>
    <mergeCell ref="F123:H123"/>
    <mergeCell ref="B124:D124"/>
    <mergeCell ref="F124:H124"/>
    <mergeCell ref="B125:D125"/>
    <mergeCell ref="F125:H125"/>
    <mergeCell ref="B126:D126"/>
    <mergeCell ref="F126:H126"/>
    <mergeCell ref="B127:D127"/>
    <mergeCell ref="F127:H127"/>
    <mergeCell ref="B128:D128"/>
    <mergeCell ref="F128:H128"/>
    <mergeCell ref="B129:D129"/>
    <mergeCell ref="F129:H129"/>
    <mergeCell ref="B130:D130"/>
    <mergeCell ref="F130:H130"/>
    <mergeCell ref="B131:D131"/>
    <mergeCell ref="F131:H131"/>
    <mergeCell ref="B132:H132"/>
    <mergeCell ref="B133:H133"/>
    <mergeCell ref="B137:Z137"/>
    <mergeCell ref="X140:Z140"/>
    <mergeCell ref="B141:D141"/>
    <mergeCell ref="F141:H141"/>
    <mergeCell ref="B142:D142"/>
    <mergeCell ref="F142:H142"/>
    <mergeCell ref="B143:D143"/>
    <mergeCell ref="F143:H143"/>
    <mergeCell ref="B144:D144"/>
    <mergeCell ref="F144:H144"/>
    <mergeCell ref="B145:D145"/>
    <mergeCell ref="F145:H145"/>
    <mergeCell ref="B146:D146"/>
    <mergeCell ref="F146:H146"/>
    <mergeCell ref="B147:D147"/>
    <mergeCell ref="F147:H147"/>
    <mergeCell ref="B148:D148"/>
    <mergeCell ref="F148:H148"/>
    <mergeCell ref="B149:D149"/>
    <mergeCell ref="F149:H149"/>
    <mergeCell ref="B150:D150"/>
    <mergeCell ref="F150:H150"/>
    <mergeCell ref="B151:D151"/>
    <mergeCell ref="F151:H151"/>
    <mergeCell ref="B152:D152"/>
    <mergeCell ref="F152:H152"/>
    <mergeCell ref="B153:H153"/>
    <mergeCell ref="B154:H154"/>
    <mergeCell ref="B158:AB158"/>
    <mergeCell ref="B160:Q162"/>
    <mergeCell ref="B163:Q168"/>
    <mergeCell ref="B170:Q180"/>
    <mergeCell ref="B181:Z181"/>
    <mergeCell ref="X184:Z184"/>
    <mergeCell ref="B185:D185"/>
    <mergeCell ref="F185:H185"/>
    <mergeCell ref="B186:D186"/>
    <mergeCell ref="F186:H186"/>
    <mergeCell ref="B187:D187"/>
    <mergeCell ref="F187:H187"/>
    <mergeCell ref="B188:D188"/>
    <mergeCell ref="F188:H188"/>
    <mergeCell ref="B189:D189"/>
    <mergeCell ref="F189:H189"/>
    <mergeCell ref="B190:D190"/>
    <mergeCell ref="F190:H190"/>
    <mergeCell ref="B191:D191"/>
    <mergeCell ref="F191:H191"/>
    <mergeCell ref="B192:D192"/>
    <mergeCell ref="F192:H192"/>
    <mergeCell ref="B193:D193"/>
    <mergeCell ref="F193:H193"/>
    <mergeCell ref="B194:D194"/>
    <mergeCell ref="F194:H194"/>
    <mergeCell ref="B195:D195"/>
    <mergeCell ref="F195:H195"/>
    <mergeCell ref="B196:D196"/>
    <mergeCell ref="F196:H196"/>
    <mergeCell ref="B197:H197"/>
    <mergeCell ref="B198:H198"/>
    <mergeCell ref="B202:Z202"/>
    <mergeCell ref="X205:Z205"/>
    <mergeCell ref="B206:D206"/>
    <mergeCell ref="F206:H206"/>
    <mergeCell ref="B207:D207"/>
    <mergeCell ref="F207:H207"/>
    <mergeCell ref="B208:D208"/>
    <mergeCell ref="F208:H208"/>
    <mergeCell ref="B209:D209"/>
    <mergeCell ref="F209:H209"/>
    <mergeCell ref="B210:D210"/>
    <mergeCell ref="F210:H210"/>
    <mergeCell ref="B211:D211"/>
    <mergeCell ref="F211:H211"/>
    <mergeCell ref="B212:D212"/>
    <mergeCell ref="F212:H212"/>
    <mergeCell ref="B213:D213"/>
    <mergeCell ref="F213:H213"/>
    <mergeCell ref="B214:D214"/>
    <mergeCell ref="F214:H214"/>
    <mergeCell ref="B215:D215"/>
    <mergeCell ref="F215:H215"/>
    <mergeCell ref="B216:D216"/>
    <mergeCell ref="F216:H216"/>
    <mergeCell ref="B217:D217"/>
    <mergeCell ref="F217:H217"/>
    <mergeCell ref="B218:H218"/>
    <mergeCell ref="B219:H219"/>
    <mergeCell ref="B223:AB223"/>
    <mergeCell ref="B225:P232"/>
    <mergeCell ref="B235:P240"/>
    <mergeCell ref="B242:AA242"/>
    <mergeCell ref="B243:Q253"/>
    <mergeCell ref="B255:Z255"/>
    <mergeCell ref="X258:Z258"/>
    <mergeCell ref="B259:D259"/>
    <mergeCell ref="F259:H259"/>
    <mergeCell ref="B260:D260"/>
    <mergeCell ref="F260:H260"/>
    <mergeCell ref="B261:D261"/>
    <mergeCell ref="F261:H261"/>
    <mergeCell ref="B262:D262"/>
    <mergeCell ref="F262:H262"/>
    <mergeCell ref="B263:D263"/>
    <mergeCell ref="F263:H263"/>
    <mergeCell ref="B264:D264"/>
    <mergeCell ref="F264:H264"/>
    <mergeCell ref="B265:D265"/>
    <mergeCell ref="F265:H265"/>
    <mergeCell ref="B266:D266"/>
    <mergeCell ref="F266:H266"/>
    <mergeCell ref="B267:D267"/>
    <mergeCell ref="F267:H267"/>
    <mergeCell ref="B268:D268"/>
    <mergeCell ref="F268:H268"/>
    <mergeCell ref="B269:D269"/>
    <mergeCell ref="F269:H269"/>
    <mergeCell ref="B270:D270"/>
    <mergeCell ref="F270:H270"/>
    <mergeCell ref="B271:H271"/>
    <mergeCell ref="B272:H272"/>
    <mergeCell ref="B276:Z276"/>
    <mergeCell ref="X279:Z279"/>
    <mergeCell ref="B280:D280"/>
    <mergeCell ref="F280:H280"/>
    <mergeCell ref="B281:D281"/>
    <mergeCell ref="F281:H281"/>
    <mergeCell ref="B325:AB325"/>
    <mergeCell ref="B291:D291"/>
    <mergeCell ref="F291:H291"/>
    <mergeCell ref="B292:H292"/>
    <mergeCell ref="B293:H293"/>
    <mergeCell ref="B297:AB297"/>
    <mergeCell ref="B286:D286"/>
    <mergeCell ref="F286:H286"/>
    <mergeCell ref="B287:D287"/>
    <mergeCell ref="F287:H287"/>
    <mergeCell ref="B288:D288"/>
    <mergeCell ref="F288:H288"/>
    <mergeCell ref="B289:D289"/>
    <mergeCell ref="F289:H289"/>
    <mergeCell ref="B290:D290"/>
    <mergeCell ref="F290:H290"/>
    <mergeCell ref="B315:C315"/>
    <mergeCell ref="B302:C302"/>
    <mergeCell ref="B304:P307"/>
    <mergeCell ref="B299:L300"/>
    <mergeCell ref="B282:D282"/>
    <mergeCell ref="F282:H282"/>
    <mergeCell ref="B283:D283"/>
    <mergeCell ref="F283:H283"/>
    <mergeCell ref="B284:D284"/>
    <mergeCell ref="F284:H284"/>
    <mergeCell ref="B285:D285"/>
    <mergeCell ref="F285:H285"/>
  </mergeCells>
  <conditionalFormatting sqref="K50:V50">
    <cfRule type="containsText" dxfId="83" priority="1" operator="containsText" text="Project">
      <formula>NOT(ISERROR(SEARCH("Project",K50)))</formula>
    </cfRule>
  </conditionalFormatting>
  <conditionalFormatting sqref="K62:V62">
    <cfRule type="containsText" dxfId="82" priority="7" operator="containsText" text="Project">
      <formula>NOT(ISERROR(SEARCH("Project",K62)))</formula>
    </cfRule>
  </conditionalFormatting>
  <conditionalFormatting sqref="K119:V119">
    <cfRule type="notContainsBlanks" dxfId="81" priority="8">
      <formula>LEN(TRIM(K119))&gt;0</formula>
    </cfRule>
  </conditionalFormatting>
  <conditionalFormatting sqref="K140:V140">
    <cfRule type="notContainsBlanks" dxfId="80" priority="9">
      <formula>LEN(TRIM(K140))&gt;0</formula>
    </cfRule>
  </conditionalFormatting>
  <conditionalFormatting sqref="K184:V184">
    <cfRule type="notContainsBlanks" dxfId="79" priority="5">
      <formula>LEN(TRIM(K184))&gt;0</formula>
    </cfRule>
  </conditionalFormatting>
  <conditionalFormatting sqref="K205:V205">
    <cfRule type="notContainsBlanks" dxfId="78" priority="3">
      <formula>LEN(TRIM(K205))&gt;0</formula>
    </cfRule>
  </conditionalFormatting>
  <conditionalFormatting sqref="K258:V258">
    <cfRule type="notContainsBlanks" dxfId="77" priority="4">
      <formula>LEN(TRIM(K258))&gt;0</formula>
    </cfRule>
  </conditionalFormatting>
  <conditionalFormatting sqref="K279:V279">
    <cfRule type="notContainsBlanks" dxfId="76" priority="2">
      <formula>LEN(TRIM(K279))&gt;0</formula>
    </cfRule>
  </conditionalFormatting>
  <dataValidations count="6">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1 B344 B304 B235 B85 B94 B163" xr:uid="{00000000-0002-0000-0600-000000000000}"/>
    <dataValidation type="decimal" showInputMessage="1" showErrorMessage="1" sqref="K121:V131 X121:Z131 K207:V217 X207:Z217 K186:V196 X186:Z196 K142:V152 X142:Z152 K260:V270 X260:Z270 K281:V291 X281:Z291" xr:uid="{00000000-0002-0000-0600-000001000000}">
      <formula1>0</formula1>
      <formula2>1E+39</formula2>
    </dataValidation>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600-000002000000}"/>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600-000003000000}"/>
    <dataValidation allowBlank="1" showInputMessage="1" showErrorMessage="1" promptTitle="Add formula" prompt="Please add formula using the parameters above resulting in GHG emissions." sqref="X133:Z133 X154:Z154 X198:Z198 X219:Z219 X272:Z272 X293:Z293" xr:uid="{00000000-0002-0000-0600-000004000000}"/>
    <dataValidation allowBlank="1" showInputMessage="1" showErrorMessage="1" promptTitle="Add formula" prompt="Please add formula using the parameters above resulting in GHG emissions per year." sqref="K132:V132 K153:V153 K197:V197 K218:V218 K271:V271 K292:V292" xr:uid="{00000000-0002-0000-0600-000005000000}"/>
  </dataValidations>
  <hyperlinks>
    <hyperlink ref="O6:O7" location="'Basic Data'!A1" display="Basic Data" xr:uid="{00000000-0004-0000-0600-000000000000}"/>
    <hyperlink ref="P6:P7" location="Manual!A1" display="Manual" xr:uid="{00000000-0004-0000-0600-000001000000}"/>
    <hyperlink ref="Q6:Q7" location="Overview!A1" display="Overview" xr:uid="{00000000-0004-0000-0600-000002000000}"/>
    <hyperlink ref="I6:I7" location="'SI1 | 2 CSE'!A1" display="&gt;" xr:uid="{00000000-0004-0000-0600-000003000000}"/>
    <hyperlink ref="B6:B7" location="'SI1 | 1 CSE'!A1" display="&lt;" xr:uid="{00000000-0004-0000-0600-000004000000}"/>
    <hyperlink ref="C6:H7" location="'SI1 | 2 ER'!A1" display="SI 1 | 2 ER: Indirect mitigation (Emission reductions)" xr:uid="{00000000-0004-0000-06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 operator="containsText" id="{EBE01CFD-6D23-4E64-995C-9D91116576EE}">
            <xm:f>NOT(ISERROR(SEARCH(Calc!$D$67,G9)))</xm:f>
            <xm:f>Calc!$D$67</xm:f>
            <x14:dxf>
              <fill>
                <patternFill>
                  <bgColor theme="5" tint="0.39994506668294322"/>
                </patternFill>
              </fill>
            </x14:dxf>
          </x14:cfRule>
          <x14:cfRule type="containsText" priority="11" operator="containsText" id="{82209CF3-E1C6-4206-A765-DE0E4892FC18}">
            <xm:f>NOT(ISERROR(SEARCH(Calc!$D$68,G9)))</xm:f>
            <xm:f>Calc!$D$68</xm:f>
            <x14:dxf>
              <fill>
                <patternFill>
                  <bgColor theme="4" tint="0.79998168889431442"/>
                </patternFill>
              </fill>
            </x14:dxf>
          </x14:cfRule>
          <x14:cfRule type="containsText" priority="12" operator="containsText" id="{6BFD1BAE-1F1E-4C67-94A9-8223B0283847}">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Calc!$A$32:$A$34</xm:f>
          </x14:formula1>
          <xm:sqref>N299</xm:sqref>
        </x14:dataValidation>
        <x14:dataValidation type="list" allowBlank="1" showInputMessage="1" showErrorMessage="1" xr:uid="{00000000-0002-0000-0600-000007000000}">
          <x14:formula1>
            <xm:f>Calc!$M$67:$M$70</xm:f>
          </x14:formula1>
          <xm:sqref>B312:C313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A1:AW496"/>
  <sheetViews>
    <sheetView zoomScale="80" zoomScaleNormal="80" workbookViewId="0">
      <pane ySplit="10" topLeftCell="A173" activePane="bottomLeft" state="frozen"/>
      <selection pane="bottomLeft" activeCell="S223" sqref="S223"/>
    </sheetView>
  </sheetViews>
  <sheetFormatPr defaultColWidth="11" defaultRowHeight="14"/>
  <cols>
    <col min="1" max="1" width="11" style="394" customWidth="1"/>
    <col min="2" max="6" width="11" style="9" customWidth="1"/>
    <col min="7" max="7" width="11.08203125" style="9" customWidth="1"/>
    <col min="8" max="8" width="9" style="9"/>
    <col min="9" max="28" width="11.5820312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5" customHeight="1">
      <c r="A5" s="394"/>
      <c r="B5" s="618" t="s">
        <v>128</v>
      </c>
      <c r="C5" s="618"/>
      <c r="D5" s="618"/>
      <c r="E5" s="618"/>
      <c r="F5" s="618"/>
      <c r="G5" s="618"/>
      <c r="H5" s="618"/>
      <c r="I5" s="618"/>
      <c r="J5" s="618"/>
      <c r="K5" s="618"/>
      <c r="L5" s="618"/>
      <c r="M5" s="618"/>
      <c r="N5" s="618"/>
      <c r="O5" s="618"/>
      <c r="P5" s="618"/>
      <c r="Q5" s="618"/>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5" customHeight="1">
      <c r="A6" s="394"/>
      <c r="B6" s="605" t="s">
        <v>1</v>
      </c>
      <c r="C6" s="605" t="s">
        <v>446</v>
      </c>
      <c r="D6" s="605"/>
      <c r="E6" s="605"/>
      <c r="F6" s="605"/>
      <c r="G6" s="605"/>
      <c r="H6" s="605"/>
      <c r="I6" s="605" t="s">
        <v>3</v>
      </c>
      <c r="J6" s="617"/>
      <c r="K6" s="619"/>
      <c r="L6" s="617"/>
      <c r="M6" s="617"/>
      <c r="N6" s="577" t="s">
        <v>4</v>
      </c>
      <c r="O6" s="620" t="s">
        <v>5</v>
      </c>
      <c r="P6" s="620" t="s">
        <v>2</v>
      </c>
      <c r="Q6" s="620"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25" customHeight="1">
      <c r="A7" s="394"/>
      <c r="B7" s="605"/>
      <c r="C7" s="605"/>
      <c r="D7" s="605"/>
      <c r="E7" s="605"/>
      <c r="F7" s="605"/>
      <c r="G7" s="605"/>
      <c r="H7" s="605"/>
      <c r="I7" s="605"/>
      <c r="J7" s="617"/>
      <c r="K7" s="619"/>
      <c r="L7" s="617"/>
      <c r="M7" s="617"/>
      <c r="N7" s="577"/>
      <c r="O7" s="620"/>
      <c r="P7" s="620"/>
      <c r="Q7" s="620"/>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4"/>
      <c r="B8" s="70"/>
      <c r="C8" s="70"/>
      <c r="D8" s="70"/>
      <c r="E8" s="70"/>
      <c r="F8" s="70"/>
      <c r="G8" s="70"/>
      <c r="H8" s="70"/>
      <c r="I8" s="70"/>
      <c r="J8" s="70"/>
      <c r="K8" s="70"/>
      <c r="L8" s="70"/>
      <c r="M8" s="70"/>
      <c r="N8" s="70"/>
      <c r="O8" s="70"/>
      <c r="P8" s="70"/>
      <c r="Q8" s="70"/>
      <c r="R8" s="80"/>
      <c r="S8" s="77"/>
      <c r="T8" s="77"/>
      <c r="U8" s="77"/>
      <c r="V8" s="147"/>
      <c r="W8" s="77"/>
      <c r="X8" s="77"/>
      <c r="Y8" s="77"/>
      <c r="Z8" s="77"/>
      <c r="AA8" s="77"/>
      <c r="AB8" s="77"/>
      <c r="AC8" s="77"/>
      <c r="AD8" s="77"/>
      <c r="AE8" s="77"/>
      <c r="AF8" s="173"/>
      <c r="AG8" s="174"/>
      <c r="AH8" s="77"/>
      <c r="AI8" s="77"/>
      <c r="AJ8" s="77"/>
      <c r="AK8" s="77"/>
      <c r="AL8" s="80"/>
      <c r="AM8" s="80"/>
      <c r="AN8" s="80"/>
      <c r="AO8" s="80"/>
      <c r="AP8" s="80"/>
      <c r="AQ8" s="80"/>
      <c r="AR8" s="80"/>
      <c r="AS8" s="80"/>
    </row>
    <row r="9" spans="1:45" s="1" customFormat="1" ht="14.15" customHeight="1">
      <c r="A9" s="394"/>
      <c r="B9" s="633" t="s">
        <v>104</v>
      </c>
      <c r="C9" s="634"/>
      <c r="D9" s="634"/>
      <c r="E9" s="634"/>
      <c r="F9" s="634"/>
      <c r="G9" s="913" t="str">
        <f>VLOOKUP(Calc!$B$67,Calc!$C$66:$D$69,2,FALSE)</f>
        <v xml:space="preserve">Yes: Since the project aims at mitigating GHG indirectly through technical support, please fill out this sheet. </v>
      </c>
      <c r="H9" s="914"/>
      <c r="I9" s="914"/>
      <c r="J9" s="914"/>
      <c r="K9" s="914"/>
      <c r="L9" s="914"/>
      <c r="M9" s="914"/>
      <c r="N9" s="914"/>
      <c r="O9" s="914"/>
      <c r="P9" s="914"/>
      <c r="Q9" s="915"/>
      <c r="R9" s="80"/>
      <c r="S9" s="77"/>
      <c r="T9" s="77"/>
      <c r="U9" s="77"/>
      <c r="V9" s="147"/>
      <c r="W9" s="175"/>
      <c r="X9" s="77"/>
      <c r="Y9" s="77"/>
      <c r="Z9" s="77"/>
      <c r="AA9" s="77"/>
      <c r="AB9" s="77"/>
      <c r="AC9" s="77"/>
      <c r="AD9" s="77"/>
      <c r="AE9" s="77"/>
      <c r="AF9" s="146"/>
      <c r="AG9" s="174"/>
      <c r="AH9" s="77"/>
      <c r="AI9" s="77"/>
      <c r="AJ9" s="77"/>
      <c r="AK9" s="77"/>
      <c r="AL9" s="80"/>
      <c r="AM9" s="80"/>
      <c r="AN9" s="80"/>
      <c r="AO9" s="80"/>
      <c r="AP9" s="80"/>
      <c r="AQ9" s="80"/>
      <c r="AR9" s="80"/>
      <c r="AS9" s="80"/>
    </row>
    <row r="10" spans="1:45" s="1" customFormat="1">
      <c r="A10" s="394"/>
      <c r="B10" s="635"/>
      <c r="C10" s="636"/>
      <c r="D10" s="636"/>
      <c r="E10" s="636"/>
      <c r="F10" s="636"/>
      <c r="G10" s="916"/>
      <c r="H10" s="917"/>
      <c r="I10" s="917"/>
      <c r="J10" s="917"/>
      <c r="K10" s="917"/>
      <c r="L10" s="917"/>
      <c r="M10" s="917"/>
      <c r="N10" s="917"/>
      <c r="O10" s="917"/>
      <c r="P10" s="917"/>
      <c r="Q10" s="918"/>
      <c r="R10" s="80"/>
      <c r="S10" s="77"/>
      <c r="T10" s="77"/>
      <c r="U10" s="77"/>
      <c r="V10" s="77"/>
      <c r="W10" s="77"/>
      <c r="X10" s="77"/>
      <c r="Y10" s="77"/>
      <c r="Z10" s="77"/>
      <c r="AA10" s="77"/>
      <c r="AB10" s="77"/>
      <c r="AC10" s="77"/>
      <c r="AD10" s="77"/>
      <c r="AE10" s="77"/>
      <c r="AF10" s="173"/>
      <c r="AG10" s="174"/>
      <c r="AH10" s="77"/>
      <c r="AI10" s="77"/>
      <c r="AJ10" s="77"/>
      <c r="AK10" s="77"/>
      <c r="AL10" s="80"/>
      <c r="AM10" s="80"/>
      <c r="AN10" s="80"/>
      <c r="AO10" s="80"/>
      <c r="AP10" s="80"/>
      <c r="AQ10" s="80"/>
      <c r="AR10" s="80"/>
      <c r="AS10" s="80"/>
    </row>
    <row r="11" spans="1:45" s="1" customFormat="1">
      <c r="A11" s="394"/>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c r="A12" s="394"/>
      <c r="B12" s="318" t="s">
        <v>447</v>
      </c>
      <c r="C12" s="213"/>
      <c r="D12" s="213"/>
      <c r="E12" s="213"/>
      <c r="F12" s="213"/>
      <c r="G12" s="213"/>
      <c r="H12" s="213"/>
      <c r="I12" s="213"/>
      <c r="J12" s="213"/>
      <c r="K12" s="213"/>
      <c r="L12" s="213"/>
      <c r="M12" s="213"/>
      <c r="N12" s="213"/>
      <c r="O12" s="213"/>
      <c r="P12" s="213"/>
      <c r="Q12" s="213"/>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6"/>
    </row>
    <row r="14" spans="1:45" s="80" customFormat="1" ht="14.15" customHeight="1">
      <c r="A14" s="146"/>
      <c r="B14" s="806" t="s">
        <v>448</v>
      </c>
      <c r="C14" s="806"/>
      <c r="D14" s="806"/>
      <c r="E14" s="806"/>
      <c r="F14" s="806"/>
      <c r="G14" s="806"/>
      <c r="H14" s="806"/>
      <c r="I14" s="806"/>
      <c r="J14" s="806"/>
      <c r="K14" s="806"/>
      <c r="L14" s="806"/>
      <c r="M14" s="806"/>
      <c r="N14" s="806"/>
      <c r="O14" s="806"/>
      <c r="P14" s="806"/>
      <c r="Q14" s="806"/>
      <c r="R14" s="162"/>
      <c r="S14" s="162"/>
      <c r="T14" s="162"/>
      <c r="U14" s="162"/>
    </row>
    <row r="15" spans="1:45" s="80" customFormat="1" ht="14.15" customHeight="1">
      <c r="A15" s="146"/>
      <c r="B15" s="806"/>
      <c r="C15" s="806"/>
      <c r="D15" s="806"/>
      <c r="E15" s="806"/>
      <c r="F15" s="806"/>
      <c r="G15" s="806"/>
      <c r="H15" s="806"/>
      <c r="I15" s="806"/>
      <c r="J15" s="806"/>
      <c r="K15" s="806"/>
      <c r="L15" s="806"/>
      <c r="M15" s="806"/>
      <c r="N15" s="806"/>
      <c r="O15" s="806"/>
      <c r="P15" s="806"/>
      <c r="Q15" s="806"/>
      <c r="R15" s="162"/>
      <c r="S15" s="162"/>
      <c r="T15" s="162"/>
      <c r="U15" s="162"/>
    </row>
    <row r="16" spans="1:45" s="80" customFormat="1">
      <c r="A16" s="146"/>
      <c r="B16" s="806"/>
      <c r="C16" s="806"/>
      <c r="D16" s="806"/>
      <c r="E16" s="806"/>
      <c r="F16" s="806"/>
      <c r="G16" s="806"/>
      <c r="H16" s="806"/>
      <c r="I16" s="806"/>
      <c r="J16" s="806"/>
      <c r="K16" s="806"/>
      <c r="L16" s="806"/>
      <c r="M16" s="806"/>
      <c r="N16" s="806"/>
      <c r="O16" s="806"/>
      <c r="P16" s="806"/>
      <c r="Q16" s="806"/>
      <c r="R16" s="162"/>
      <c r="S16" s="162"/>
      <c r="T16" s="162"/>
      <c r="U16" s="162"/>
    </row>
    <row r="17" spans="1:45" s="80" customFormat="1">
      <c r="A17" s="146"/>
      <c r="B17" s="19"/>
      <c r="C17" s="19"/>
      <c r="D17" s="19"/>
      <c r="E17" s="19"/>
      <c r="F17" s="19"/>
      <c r="G17" s="19"/>
      <c r="H17" s="19"/>
      <c r="I17" s="19"/>
      <c r="J17" s="19"/>
      <c r="K17" s="19"/>
      <c r="L17" s="19"/>
      <c r="M17" s="19"/>
      <c r="N17" s="19"/>
      <c r="O17" s="19"/>
      <c r="P17" s="19"/>
      <c r="Q17" s="19"/>
    </row>
    <row r="18" spans="1:45">
      <c r="B18" s="64" t="s">
        <v>220</v>
      </c>
      <c r="C18" s="65"/>
      <c r="D18" s="65"/>
      <c r="E18" s="65"/>
      <c r="F18" s="65"/>
      <c r="G18" s="65"/>
      <c r="H18" s="65"/>
      <c r="I18" s="65"/>
      <c r="J18" s="65"/>
      <c r="K18" s="65"/>
      <c r="L18" s="65"/>
      <c r="M18" s="65"/>
      <c r="N18" s="65"/>
      <c r="O18" s="65"/>
      <c r="P18" s="65"/>
      <c r="Q18" s="65"/>
      <c r="R18" s="77"/>
      <c r="S18" s="77"/>
      <c r="T18" s="77"/>
      <c r="U18" s="77"/>
      <c r="V18" s="77"/>
      <c r="W18" s="77"/>
      <c r="X18" s="77"/>
      <c r="Y18" s="77"/>
      <c r="Z18" s="77"/>
      <c r="AA18" s="77"/>
      <c r="AB18" s="77"/>
      <c r="AC18" s="77"/>
      <c r="AD18" s="77"/>
      <c r="AE18" s="77"/>
      <c r="AG18" s="77"/>
      <c r="AH18" s="77"/>
      <c r="AI18" s="77"/>
      <c r="AJ18" s="77"/>
      <c r="AK18" s="77"/>
      <c r="AL18" s="77"/>
      <c r="AM18" s="77"/>
      <c r="AN18" s="77"/>
      <c r="AO18" s="77"/>
      <c r="AP18" s="77"/>
      <c r="AQ18" s="77"/>
      <c r="AR18" s="77"/>
      <c r="AS18" s="77"/>
    </row>
    <row r="19" spans="1:45" s="77" customFormat="1" ht="14.25" customHeight="1">
      <c r="A19" s="146"/>
      <c r="B19" s="80"/>
      <c r="C19" s="80"/>
      <c r="D19" s="80"/>
      <c r="E19" s="80"/>
      <c r="F19" s="80"/>
      <c r="G19" s="80"/>
      <c r="H19" s="80"/>
      <c r="I19" s="80"/>
      <c r="J19" s="80"/>
      <c r="K19" s="80"/>
      <c r="L19" s="80"/>
      <c r="M19" s="80"/>
      <c r="N19" s="80"/>
      <c r="O19" s="80"/>
      <c r="P19" s="80"/>
      <c r="Q19" s="80"/>
    </row>
    <row r="20" spans="1:45" s="77" customFormat="1" ht="14.25" customHeight="1">
      <c r="A20" s="146"/>
      <c r="B20" s="875" t="s">
        <v>449</v>
      </c>
      <c r="C20" s="875"/>
      <c r="D20" s="875"/>
      <c r="E20" s="875"/>
      <c r="F20" s="875"/>
      <c r="G20" s="875"/>
      <c r="H20" s="875"/>
      <c r="I20" s="875"/>
      <c r="J20" s="875"/>
      <c r="K20" s="875"/>
      <c r="L20" s="875"/>
      <c r="M20" s="875"/>
      <c r="N20" s="875"/>
      <c r="O20" s="875"/>
      <c r="P20" s="875"/>
      <c r="Q20" s="875"/>
      <c r="R20" s="22"/>
      <c r="S20" s="22"/>
      <c r="T20" s="22"/>
    </row>
    <row r="21" spans="1:45" s="77" customFormat="1">
      <c r="A21" s="146"/>
      <c r="B21" s="875"/>
      <c r="C21" s="875"/>
      <c r="D21" s="875"/>
      <c r="E21" s="875"/>
      <c r="F21" s="875"/>
      <c r="G21" s="875"/>
      <c r="H21" s="875"/>
      <c r="I21" s="875"/>
      <c r="J21" s="875"/>
      <c r="K21" s="875"/>
      <c r="L21" s="875"/>
      <c r="M21" s="875"/>
      <c r="N21" s="875"/>
      <c r="O21" s="875"/>
      <c r="P21" s="875"/>
      <c r="Q21" s="875"/>
    </row>
    <row r="22" spans="1:45" s="77" customFormat="1">
      <c r="A22" s="146"/>
      <c r="B22" s="875"/>
      <c r="C22" s="875"/>
      <c r="D22" s="875"/>
      <c r="E22" s="875"/>
      <c r="F22" s="875"/>
      <c r="G22" s="875"/>
      <c r="H22" s="875"/>
      <c r="I22" s="875"/>
      <c r="J22" s="875"/>
      <c r="K22" s="875"/>
      <c r="L22" s="875"/>
      <c r="M22" s="875"/>
      <c r="N22" s="875"/>
      <c r="O22" s="875"/>
      <c r="P22" s="875"/>
      <c r="Q22" s="875"/>
    </row>
    <row r="23" spans="1:45">
      <c r="B23" s="791"/>
      <c r="C23" s="792"/>
      <c r="D23" s="792"/>
      <c r="E23" s="792"/>
      <c r="F23" s="792"/>
      <c r="G23" s="792"/>
      <c r="H23" s="792"/>
      <c r="I23" s="792"/>
      <c r="J23" s="792"/>
      <c r="K23" s="792"/>
      <c r="L23" s="792"/>
      <c r="M23" s="792"/>
      <c r="N23" s="792"/>
      <c r="O23" s="792"/>
      <c r="P23" s="792"/>
      <c r="Q23" s="793"/>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794"/>
      <c r="C24" s="795"/>
      <c r="D24" s="795"/>
      <c r="E24" s="795"/>
      <c r="F24" s="795"/>
      <c r="G24" s="795"/>
      <c r="H24" s="795"/>
      <c r="I24" s="795"/>
      <c r="J24" s="795"/>
      <c r="K24" s="795"/>
      <c r="L24" s="795"/>
      <c r="M24" s="795"/>
      <c r="N24" s="795"/>
      <c r="O24" s="795"/>
      <c r="P24" s="795"/>
      <c r="Q24" s="796"/>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794"/>
      <c r="C25" s="795"/>
      <c r="D25" s="795"/>
      <c r="E25" s="795"/>
      <c r="F25" s="795"/>
      <c r="G25" s="795"/>
      <c r="H25" s="795"/>
      <c r="I25" s="795"/>
      <c r="J25" s="795"/>
      <c r="K25" s="795"/>
      <c r="L25" s="795"/>
      <c r="M25" s="795"/>
      <c r="N25" s="795"/>
      <c r="O25" s="795"/>
      <c r="P25" s="795"/>
      <c r="Q25" s="796"/>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794"/>
      <c r="C26" s="795"/>
      <c r="D26" s="795"/>
      <c r="E26" s="795"/>
      <c r="F26" s="795"/>
      <c r="G26" s="795"/>
      <c r="H26" s="795"/>
      <c r="I26" s="795"/>
      <c r="J26" s="795"/>
      <c r="K26" s="795"/>
      <c r="L26" s="795"/>
      <c r="M26" s="795"/>
      <c r="N26" s="795"/>
      <c r="O26" s="795"/>
      <c r="P26" s="795"/>
      <c r="Q26" s="796"/>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794"/>
      <c r="C27" s="795"/>
      <c r="D27" s="795"/>
      <c r="E27" s="795"/>
      <c r="F27" s="795"/>
      <c r="G27" s="795"/>
      <c r="H27" s="795"/>
      <c r="I27" s="795"/>
      <c r="J27" s="795"/>
      <c r="K27" s="795"/>
      <c r="L27" s="795"/>
      <c r="M27" s="795"/>
      <c r="N27" s="795"/>
      <c r="O27" s="795"/>
      <c r="P27" s="795"/>
      <c r="Q27" s="796"/>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794"/>
      <c r="C28" s="795"/>
      <c r="D28" s="795"/>
      <c r="E28" s="795"/>
      <c r="F28" s="795"/>
      <c r="G28" s="795"/>
      <c r="H28" s="795"/>
      <c r="I28" s="795"/>
      <c r="J28" s="795"/>
      <c r="K28" s="795"/>
      <c r="L28" s="795"/>
      <c r="M28" s="795"/>
      <c r="N28" s="795"/>
      <c r="O28" s="795"/>
      <c r="P28" s="795"/>
      <c r="Q28" s="796"/>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794"/>
      <c r="C29" s="795"/>
      <c r="D29" s="795"/>
      <c r="E29" s="795"/>
      <c r="F29" s="795"/>
      <c r="G29" s="795"/>
      <c r="H29" s="795"/>
      <c r="I29" s="795"/>
      <c r="J29" s="795"/>
      <c r="K29" s="795"/>
      <c r="L29" s="795"/>
      <c r="M29" s="795"/>
      <c r="N29" s="795"/>
      <c r="O29" s="795"/>
      <c r="P29" s="795"/>
      <c r="Q29" s="796"/>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794"/>
      <c r="C30" s="795"/>
      <c r="D30" s="795"/>
      <c r="E30" s="795"/>
      <c r="F30" s="795"/>
      <c r="G30" s="795"/>
      <c r="H30" s="795"/>
      <c r="I30" s="795"/>
      <c r="J30" s="795"/>
      <c r="K30" s="795"/>
      <c r="L30" s="795"/>
      <c r="M30" s="795"/>
      <c r="N30" s="795"/>
      <c r="O30" s="795"/>
      <c r="P30" s="795"/>
      <c r="Q30" s="796"/>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797"/>
      <c r="C31" s="798"/>
      <c r="D31" s="798"/>
      <c r="E31" s="798"/>
      <c r="F31" s="798"/>
      <c r="G31" s="798"/>
      <c r="H31" s="798"/>
      <c r="I31" s="798"/>
      <c r="J31" s="798"/>
      <c r="K31" s="798"/>
      <c r="L31" s="798"/>
      <c r="M31" s="798"/>
      <c r="N31" s="798"/>
      <c r="O31" s="798"/>
      <c r="P31" s="798"/>
      <c r="Q31" s="799"/>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9" ht="14.25" customHeight="1">
      <c r="B33" s="70" t="s">
        <v>222</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c r="AT33" s="50"/>
      <c r="AU33" s="50"/>
      <c r="AV33" s="50"/>
      <c r="AW33" s="50"/>
    </row>
    <row r="34" spans="1:49">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c r="AT34" s="50"/>
      <c r="AU34" s="50"/>
      <c r="AV34" s="50"/>
      <c r="AW34" s="50"/>
    </row>
    <row r="35" spans="1:49">
      <c r="B35" s="791"/>
      <c r="C35" s="792"/>
      <c r="D35" s="792"/>
      <c r="E35" s="792"/>
      <c r="F35" s="792"/>
      <c r="G35" s="792"/>
      <c r="H35" s="792"/>
      <c r="I35" s="792"/>
      <c r="J35" s="792"/>
      <c r="K35" s="792"/>
      <c r="L35" s="792"/>
      <c r="M35" s="792"/>
      <c r="N35" s="792"/>
      <c r="O35" s="792"/>
      <c r="P35" s="792"/>
      <c r="Q35" s="793"/>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c r="AT35" s="50"/>
      <c r="AU35" s="50"/>
      <c r="AV35" s="50"/>
      <c r="AW35" s="50"/>
    </row>
    <row r="36" spans="1:49">
      <c r="B36" s="794"/>
      <c r="C36" s="795"/>
      <c r="D36" s="795"/>
      <c r="E36" s="795"/>
      <c r="F36" s="795"/>
      <c r="G36" s="795"/>
      <c r="H36" s="795"/>
      <c r="I36" s="795"/>
      <c r="J36" s="795"/>
      <c r="K36" s="795"/>
      <c r="L36" s="795"/>
      <c r="M36" s="795"/>
      <c r="N36" s="795"/>
      <c r="O36" s="795"/>
      <c r="P36" s="795"/>
      <c r="Q36" s="796"/>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c r="AT36" s="50"/>
      <c r="AU36" s="50"/>
      <c r="AV36" s="50"/>
      <c r="AW36" s="50"/>
    </row>
    <row r="37" spans="1:49">
      <c r="B37" s="794"/>
      <c r="C37" s="795"/>
      <c r="D37" s="795"/>
      <c r="E37" s="795"/>
      <c r="F37" s="795"/>
      <c r="G37" s="795"/>
      <c r="H37" s="795"/>
      <c r="I37" s="795"/>
      <c r="J37" s="795"/>
      <c r="K37" s="795"/>
      <c r="L37" s="795"/>
      <c r="M37" s="795"/>
      <c r="N37" s="795"/>
      <c r="O37" s="795"/>
      <c r="P37" s="795"/>
      <c r="Q37" s="796"/>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c r="AT37" s="50"/>
      <c r="AU37" s="50"/>
      <c r="AV37" s="50"/>
      <c r="AW37" s="50"/>
    </row>
    <row r="38" spans="1:49">
      <c r="B38" s="794"/>
      <c r="C38" s="795"/>
      <c r="D38" s="795"/>
      <c r="E38" s="795"/>
      <c r="F38" s="795"/>
      <c r="G38" s="795"/>
      <c r="H38" s="795"/>
      <c r="I38" s="795"/>
      <c r="J38" s="795"/>
      <c r="K38" s="795"/>
      <c r="L38" s="795"/>
      <c r="M38" s="795"/>
      <c r="N38" s="795"/>
      <c r="O38" s="795"/>
      <c r="P38" s="795"/>
      <c r="Q38" s="796"/>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c r="AT38" s="50"/>
      <c r="AU38" s="50"/>
      <c r="AV38" s="50"/>
      <c r="AW38" s="50"/>
    </row>
    <row r="39" spans="1:49">
      <c r="B39" s="794"/>
      <c r="C39" s="795"/>
      <c r="D39" s="795"/>
      <c r="E39" s="795"/>
      <c r="F39" s="795"/>
      <c r="G39" s="795"/>
      <c r="H39" s="795"/>
      <c r="I39" s="795"/>
      <c r="J39" s="795"/>
      <c r="K39" s="795"/>
      <c r="L39" s="795"/>
      <c r="M39" s="795"/>
      <c r="N39" s="795"/>
      <c r="O39" s="795"/>
      <c r="P39" s="795"/>
      <c r="Q39" s="796"/>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c r="AT39" s="50"/>
      <c r="AU39" s="50"/>
      <c r="AV39" s="50"/>
      <c r="AW39" s="50"/>
    </row>
    <row r="40" spans="1:49">
      <c r="B40" s="794"/>
      <c r="C40" s="795"/>
      <c r="D40" s="795"/>
      <c r="E40" s="795"/>
      <c r="F40" s="795"/>
      <c r="G40" s="795"/>
      <c r="H40" s="795"/>
      <c r="I40" s="795"/>
      <c r="J40" s="795"/>
      <c r="K40" s="795"/>
      <c r="L40" s="795"/>
      <c r="M40" s="795"/>
      <c r="N40" s="795"/>
      <c r="O40" s="795"/>
      <c r="P40" s="795"/>
      <c r="Q40" s="796"/>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c r="AT40" s="50"/>
      <c r="AU40" s="50"/>
      <c r="AV40" s="50"/>
      <c r="AW40" s="50"/>
    </row>
    <row r="41" spans="1:49">
      <c r="B41" s="794"/>
      <c r="C41" s="795"/>
      <c r="D41" s="795"/>
      <c r="E41" s="795"/>
      <c r="F41" s="795"/>
      <c r="G41" s="795"/>
      <c r="H41" s="795"/>
      <c r="I41" s="795"/>
      <c r="J41" s="795"/>
      <c r="K41" s="795"/>
      <c r="L41" s="795"/>
      <c r="M41" s="795"/>
      <c r="N41" s="795"/>
      <c r="O41" s="795"/>
      <c r="P41" s="795"/>
      <c r="Q41" s="796"/>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c r="AT41" s="50"/>
      <c r="AU41" s="50"/>
      <c r="AV41" s="50"/>
      <c r="AW41" s="50"/>
    </row>
    <row r="42" spans="1:49">
      <c r="B42" s="794"/>
      <c r="C42" s="795"/>
      <c r="D42" s="795"/>
      <c r="E42" s="795"/>
      <c r="F42" s="795"/>
      <c r="G42" s="795"/>
      <c r="H42" s="795"/>
      <c r="I42" s="795"/>
      <c r="J42" s="795"/>
      <c r="K42" s="795"/>
      <c r="L42" s="795"/>
      <c r="M42" s="795"/>
      <c r="N42" s="795"/>
      <c r="O42" s="795"/>
      <c r="P42" s="795"/>
      <c r="Q42" s="796"/>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c r="AT42" s="50"/>
      <c r="AU42" s="50"/>
      <c r="AV42" s="50"/>
      <c r="AW42" s="50"/>
    </row>
    <row r="43" spans="1:49">
      <c r="B43" s="797"/>
      <c r="C43" s="798"/>
      <c r="D43" s="798"/>
      <c r="E43" s="798"/>
      <c r="F43" s="798"/>
      <c r="G43" s="798"/>
      <c r="H43" s="798"/>
      <c r="I43" s="798"/>
      <c r="J43" s="798"/>
      <c r="K43" s="798"/>
      <c r="L43" s="798"/>
      <c r="M43" s="798"/>
      <c r="N43" s="798"/>
      <c r="O43" s="798"/>
      <c r="P43" s="798"/>
      <c r="Q43" s="799"/>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c r="AT43" s="50"/>
      <c r="AU43" s="50"/>
      <c r="AV43" s="50"/>
      <c r="AW43" s="50"/>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c r="AT44" s="50"/>
      <c r="AU44" s="50"/>
      <c r="AV44" s="50"/>
      <c r="AW44" s="50"/>
    </row>
    <row r="45" spans="1:49">
      <c r="B45" s="632"/>
      <c r="C45" s="632"/>
      <c r="D45" s="632"/>
      <c r="E45" s="632"/>
      <c r="F45" s="632"/>
      <c r="G45" s="632"/>
      <c r="H45" s="632"/>
      <c r="I45" s="632"/>
      <c r="J45" s="632"/>
      <c r="K45" s="632"/>
      <c r="L45" s="632"/>
      <c r="M45" s="632"/>
      <c r="N45" s="632"/>
      <c r="O45" s="632"/>
      <c r="P45" s="632"/>
      <c r="Q45" s="632"/>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c r="AT45" s="50"/>
      <c r="AU45" s="50"/>
      <c r="AV45" s="50"/>
      <c r="AW45" s="50"/>
    </row>
    <row r="46" spans="1:49">
      <c r="B46" s="632"/>
      <c r="C46" s="632"/>
      <c r="D46" s="632"/>
      <c r="E46" s="632"/>
      <c r="F46" s="632"/>
      <c r="G46" s="632"/>
      <c r="H46" s="632"/>
      <c r="I46" s="632"/>
      <c r="J46" s="632"/>
      <c r="K46" s="632"/>
      <c r="L46" s="632"/>
      <c r="M46" s="632"/>
      <c r="N46" s="632"/>
      <c r="O46" s="632"/>
      <c r="P46" s="632"/>
      <c r="Q46" s="632"/>
      <c r="R46" s="78"/>
      <c r="S46" s="78"/>
      <c r="T46" s="78"/>
      <c r="U46" s="78"/>
      <c r="V46" s="78"/>
      <c r="W46" s="78"/>
      <c r="X46" s="78"/>
      <c r="Y46" s="78"/>
      <c r="Z46" s="78"/>
      <c r="AA46" s="78"/>
      <c r="AB46" s="78"/>
      <c r="AC46" s="77"/>
      <c r="AD46" s="77"/>
      <c r="AE46" s="77"/>
      <c r="AG46" s="77"/>
      <c r="AH46" s="77"/>
      <c r="AI46" s="77"/>
      <c r="AJ46" s="77"/>
      <c r="AK46" s="77"/>
      <c r="AL46" s="77"/>
      <c r="AM46" s="77"/>
      <c r="AN46" s="77"/>
      <c r="AO46" s="77"/>
      <c r="AP46" s="77"/>
      <c r="AQ46" s="77"/>
      <c r="AR46" s="77"/>
      <c r="AS46" s="77"/>
      <c r="AT46" s="50"/>
      <c r="AU46" s="50"/>
      <c r="AV46" s="50"/>
      <c r="AW46" s="50"/>
    </row>
    <row r="47" spans="1:49" s="1" customFormat="1">
      <c r="A47" s="394"/>
      <c r="B47" s="212"/>
      <c r="C47" s="212"/>
      <c r="D47" s="212"/>
      <c r="E47" s="212"/>
      <c r="F47" s="212"/>
      <c r="G47" s="212"/>
      <c r="H47" s="212"/>
      <c r="I47" s="212"/>
      <c r="J47" s="212"/>
      <c r="K47" s="212"/>
      <c r="L47" s="212"/>
      <c r="M47" s="212"/>
      <c r="N47" s="212"/>
      <c r="O47" s="212"/>
      <c r="P47" s="212"/>
      <c r="Q47" s="212"/>
      <c r="R47" s="78"/>
      <c r="S47" s="78"/>
      <c r="T47" s="78"/>
      <c r="U47" s="78"/>
      <c r="V47" s="78"/>
      <c r="W47" s="78"/>
      <c r="X47" s="78"/>
      <c r="Y47" s="78"/>
      <c r="Z47" s="78"/>
      <c r="AA47" s="78"/>
      <c r="AB47" s="78"/>
      <c r="AC47" s="77"/>
      <c r="AD47" s="77"/>
      <c r="AE47" s="77"/>
      <c r="AF47" s="77"/>
      <c r="AG47" s="77"/>
      <c r="AH47" s="77"/>
      <c r="AI47" s="77"/>
      <c r="AJ47" s="77"/>
      <c r="AK47" s="77"/>
      <c r="AL47" s="77"/>
      <c r="AM47" s="77"/>
      <c r="AN47" s="77"/>
      <c r="AO47" s="77"/>
      <c r="AP47" s="77"/>
      <c r="AQ47" s="77"/>
      <c r="AR47" s="77"/>
      <c r="AS47" s="77"/>
      <c r="AT47" s="70"/>
      <c r="AU47" s="70"/>
      <c r="AV47" s="70"/>
      <c r="AW47" s="70"/>
    </row>
    <row r="48" spans="1:49" s="1" customFormat="1" ht="15" customHeight="1">
      <c r="A48" s="395" t="s">
        <v>378</v>
      </c>
      <c r="B48" s="942" t="s">
        <v>450</v>
      </c>
      <c r="C48" s="943"/>
      <c r="D48" s="943"/>
      <c r="E48" s="943"/>
      <c r="F48" s="943"/>
      <c r="G48" s="943"/>
      <c r="H48" s="943"/>
      <c r="I48" s="943"/>
      <c r="J48" s="943"/>
      <c r="K48" s="943"/>
      <c r="L48" s="943"/>
      <c r="M48" s="943"/>
      <c r="N48" s="943"/>
      <c r="O48" s="943"/>
      <c r="P48" s="943"/>
      <c r="Q48" s="943"/>
      <c r="R48" s="943"/>
      <c r="S48" s="943"/>
      <c r="T48" s="943"/>
      <c r="U48" s="943"/>
      <c r="V48" s="943"/>
      <c r="W48" s="943"/>
      <c r="X48" s="943"/>
      <c r="Y48" s="943"/>
      <c r="Z48" s="943"/>
      <c r="AA48" s="943"/>
      <c r="AB48" s="944"/>
      <c r="AC48" s="338" t="s">
        <v>378</v>
      </c>
      <c r="AD48" s="338" t="s">
        <v>378</v>
      </c>
      <c r="AE48" s="338" t="s">
        <v>378</v>
      </c>
      <c r="AF48" s="338" t="s">
        <v>378</v>
      </c>
      <c r="AG48" s="338" t="s">
        <v>378</v>
      </c>
      <c r="AH48" s="338" t="s">
        <v>378</v>
      </c>
      <c r="AI48" s="338" t="s">
        <v>378</v>
      </c>
      <c r="AJ48" s="338" t="s">
        <v>378</v>
      </c>
      <c r="AK48" s="338" t="s">
        <v>378</v>
      </c>
      <c r="AL48" s="338" t="s">
        <v>378</v>
      </c>
      <c r="AM48" s="338" t="s">
        <v>378</v>
      </c>
      <c r="AN48" s="338" t="s">
        <v>378</v>
      </c>
      <c r="AO48" s="338" t="s">
        <v>378</v>
      </c>
      <c r="AP48" s="338" t="s">
        <v>378</v>
      </c>
      <c r="AQ48" s="338" t="s">
        <v>378</v>
      </c>
      <c r="AR48" s="338" t="s">
        <v>378</v>
      </c>
      <c r="AS48" s="338" t="s">
        <v>378</v>
      </c>
      <c r="AT48" s="337" t="s">
        <v>378</v>
      </c>
      <c r="AU48" s="337" t="s">
        <v>378</v>
      </c>
      <c r="AV48" s="337" t="s">
        <v>378</v>
      </c>
      <c r="AW48" s="337" t="s">
        <v>378</v>
      </c>
    </row>
    <row r="49" spans="1:49" ht="15.5">
      <c r="A49" s="395" t="s">
        <v>378</v>
      </c>
      <c r="B49" s="319" t="s">
        <v>368</v>
      </c>
      <c r="C49" s="88"/>
      <c r="D49" s="88"/>
      <c r="E49" s="88"/>
      <c r="F49" s="88"/>
      <c r="G49" s="88"/>
      <c r="H49" s="88"/>
      <c r="I49" s="339" t="s">
        <v>378</v>
      </c>
      <c r="J49" s="339" t="s">
        <v>378</v>
      </c>
      <c r="K49" s="339" t="s">
        <v>378</v>
      </c>
      <c r="L49" s="339" t="s">
        <v>378</v>
      </c>
      <c r="M49" s="339" t="s">
        <v>378</v>
      </c>
      <c r="N49" s="339" t="s">
        <v>378</v>
      </c>
      <c r="O49" s="339" t="s">
        <v>378</v>
      </c>
      <c r="P49" s="339" t="s">
        <v>378</v>
      </c>
      <c r="Q49" s="339" t="s">
        <v>378</v>
      </c>
      <c r="R49" s="340" t="s">
        <v>378</v>
      </c>
      <c r="S49" s="340" t="s">
        <v>378</v>
      </c>
      <c r="T49" s="340" t="s">
        <v>378</v>
      </c>
      <c r="U49" s="340" t="s">
        <v>378</v>
      </c>
      <c r="V49" s="340" t="s">
        <v>378</v>
      </c>
      <c r="W49" s="340" t="s">
        <v>378</v>
      </c>
      <c r="X49" s="340" t="s">
        <v>378</v>
      </c>
      <c r="Y49" s="340" t="s">
        <v>378</v>
      </c>
      <c r="Z49" s="341" t="s">
        <v>378</v>
      </c>
      <c r="AA49" s="341" t="s">
        <v>378</v>
      </c>
      <c r="AB49" s="342" t="s">
        <v>378</v>
      </c>
      <c r="AC49" s="338" t="s">
        <v>378</v>
      </c>
      <c r="AD49" s="338" t="s">
        <v>378</v>
      </c>
      <c r="AE49" s="338" t="s">
        <v>378</v>
      </c>
      <c r="AF49" s="338" t="s">
        <v>378</v>
      </c>
      <c r="AG49" s="338" t="s">
        <v>378</v>
      </c>
      <c r="AH49" s="338" t="s">
        <v>378</v>
      </c>
      <c r="AI49" s="338" t="s">
        <v>378</v>
      </c>
      <c r="AJ49" s="338" t="s">
        <v>378</v>
      </c>
      <c r="AK49" s="338" t="s">
        <v>378</v>
      </c>
      <c r="AL49" s="338" t="s">
        <v>378</v>
      </c>
      <c r="AM49" s="338" t="s">
        <v>378</v>
      </c>
      <c r="AN49" s="338" t="s">
        <v>378</v>
      </c>
      <c r="AO49" s="338" t="s">
        <v>378</v>
      </c>
      <c r="AP49" s="338" t="s">
        <v>378</v>
      </c>
      <c r="AQ49" s="338" t="s">
        <v>378</v>
      </c>
      <c r="AR49" s="338" t="s">
        <v>378</v>
      </c>
      <c r="AS49" s="338" t="s">
        <v>378</v>
      </c>
      <c r="AT49" s="337" t="s">
        <v>378</v>
      </c>
      <c r="AU49" s="337" t="s">
        <v>378</v>
      </c>
      <c r="AV49" s="337" t="s">
        <v>378</v>
      </c>
      <c r="AW49" s="337" t="s">
        <v>378</v>
      </c>
    </row>
    <row r="50" spans="1:49" ht="15.65" customHeight="1">
      <c r="A50" s="395" t="s">
        <v>378</v>
      </c>
      <c r="B50" s="873" t="s">
        <v>369</v>
      </c>
      <c r="C50" s="874"/>
      <c r="D50" s="874"/>
      <c r="E50" s="874"/>
      <c r="F50" s="874"/>
      <c r="G50" s="874"/>
      <c r="H50" s="874"/>
      <c r="I50" s="343" t="s">
        <v>378</v>
      </c>
      <c r="J50" s="343" t="s">
        <v>378</v>
      </c>
      <c r="K50" s="343" t="s">
        <v>378</v>
      </c>
      <c r="L50" s="343" t="s">
        <v>378</v>
      </c>
      <c r="M50" s="343" t="s">
        <v>378</v>
      </c>
      <c r="N50" s="343" t="s">
        <v>378</v>
      </c>
      <c r="O50" s="343" t="s">
        <v>378</v>
      </c>
      <c r="P50" s="343" t="s">
        <v>378</v>
      </c>
      <c r="Q50" s="305" t="s">
        <v>378</v>
      </c>
      <c r="R50" s="306" t="s">
        <v>378</v>
      </c>
      <c r="S50" s="306" t="s">
        <v>378</v>
      </c>
      <c r="T50" s="306" t="s">
        <v>378</v>
      </c>
      <c r="U50" s="306" t="s">
        <v>378</v>
      </c>
      <c r="V50" s="306" t="s">
        <v>378</v>
      </c>
      <c r="W50" s="306" t="s">
        <v>378</v>
      </c>
      <c r="X50" s="306" t="s">
        <v>378</v>
      </c>
      <c r="Y50" s="306" t="s">
        <v>378</v>
      </c>
      <c r="Z50" s="307" t="s">
        <v>378</v>
      </c>
      <c r="AA50" s="307" t="s">
        <v>378</v>
      </c>
      <c r="AB50" s="344" t="s">
        <v>378</v>
      </c>
      <c r="AC50" s="338" t="s">
        <v>378</v>
      </c>
      <c r="AD50" s="338" t="s">
        <v>378</v>
      </c>
      <c r="AE50" s="338" t="s">
        <v>378</v>
      </c>
      <c r="AF50" s="338" t="s">
        <v>378</v>
      </c>
      <c r="AG50" s="338" t="s">
        <v>378</v>
      </c>
      <c r="AH50" s="338" t="s">
        <v>378</v>
      </c>
      <c r="AI50" s="338" t="s">
        <v>378</v>
      </c>
      <c r="AJ50" s="338" t="s">
        <v>378</v>
      </c>
      <c r="AK50" s="338" t="s">
        <v>378</v>
      </c>
      <c r="AL50" s="338" t="s">
        <v>378</v>
      </c>
      <c r="AM50" s="338" t="s">
        <v>378</v>
      </c>
      <c r="AN50" s="338" t="s">
        <v>378</v>
      </c>
      <c r="AO50" s="338" t="s">
        <v>378</v>
      </c>
      <c r="AP50" s="338" t="s">
        <v>378</v>
      </c>
      <c r="AQ50" s="338" t="s">
        <v>378</v>
      </c>
      <c r="AR50" s="338" t="s">
        <v>378</v>
      </c>
      <c r="AS50" s="338" t="s">
        <v>378</v>
      </c>
      <c r="AT50" s="337" t="s">
        <v>378</v>
      </c>
      <c r="AU50" s="337" t="s">
        <v>378</v>
      </c>
      <c r="AV50" s="337" t="s">
        <v>378</v>
      </c>
      <c r="AW50" s="337" t="s">
        <v>378</v>
      </c>
    </row>
    <row r="51" spans="1:49" ht="30" customHeight="1">
      <c r="A51" s="395" t="s">
        <v>378</v>
      </c>
      <c r="B51" s="873"/>
      <c r="C51" s="874"/>
      <c r="D51" s="874"/>
      <c r="E51" s="874"/>
      <c r="F51" s="874"/>
      <c r="G51" s="874"/>
      <c r="H51" s="874"/>
      <c r="I51" s="343" t="s">
        <v>378</v>
      </c>
      <c r="J51" s="343" t="s">
        <v>378</v>
      </c>
      <c r="K51" s="262" t="str">
        <f>IF($K$52&lt;=Calc!$D$6,"Project duration","")</f>
        <v>Project duration</v>
      </c>
      <c r="L51" s="262" t="str">
        <f>IF($L$52&lt;=Calc!$D$6,"Project duration","")</f>
        <v>Project duration</v>
      </c>
      <c r="M51" s="262" t="str">
        <f>IF($M$52&lt;=Calc!$D$6,"Project duration","")</f>
        <v>Project duration</v>
      </c>
      <c r="N51" s="262" t="str">
        <f>IF($N$52&lt;=Calc!$D$6,"Project duration","")</f>
        <v>Project duration</v>
      </c>
      <c r="O51" s="262" t="str">
        <f>IF($O$52&lt;=Calc!$D$6,"Project duration","")</f>
        <v>Project duration</v>
      </c>
      <c r="P51" s="262" t="str">
        <f>IF($P$52&lt;=Calc!$D$6,"Project duration","")</f>
        <v/>
      </c>
      <c r="Q51" s="262" t="str">
        <f>IF($Q$52&lt;=Calc!$D$6,"Project duration","")</f>
        <v/>
      </c>
      <c r="R51" s="262" t="str">
        <f>IF($R$52&lt;=Calc!$D$6,"Project duration","")</f>
        <v/>
      </c>
      <c r="S51" s="262" t="str">
        <f>IF($S$52&lt;=Calc!$D$6,"Project duration","")</f>
        <v/>
      </c>
      <c r="T51" s="262" t="str">
        <f>IF($T$52&lt;=Calc!$D$6,"Project duration","")</f>
        <v/>
      </c>
      <c r="U51" s="262" t="str">
        <f>IF($U$52&lt;=Calc!$D$6,"Project duration","")</f>
        <v/>
      </c>
      <c r="V51" s="262" t="str">
        <f>IF($V$52&lt;=Calc!$D$6,"Project duration","")</f>
        <v/>
      </c>
      <c r="W51" s="307" t="s">
        <v>378</v>
      </c>
      <c r="X51" s="307" t="s">
        <v>378</v>
      </c>
      <c r="Y51" s="307" t="s">
        <v>378</v>
      </c>
      <c r="Z51" s="307" t="s">
        <v>378</v>
      </c>
      <c r="AA51" s="307" t="s">
        <v>378</v>
      </c>
      <c r="AB51" s="344" t="s">
        <v>378</v>
      </c>
      <c r="AC51" s="338" t="s">
        <v>378</v>
      </c>
      <c r="AD51" s="338" t="s">
        <v>378</v>
      </c>
      <c r="AE51" s="338" t="s">
        <v>378</v>
      </c>
      <c r="AF51" s="338" t="s">
        <v>378</v>
      </c>
      <c r="AG51" s="338" t="s">
        <v>378</v>
      </c>
      <c r="AH51" s="338" t="s">
        <v>378</v>
      </c>
      <c r="AI51" s="338" t="s">
        <v>378</v>
      </c>
      <c r="AJ51" s="338" t="s">
        <v>378</v>
      </c>
      <c r="AK51" s="338" t="s">
        <v>378</v>
      </c>
      <c r="AL51" s="338" t="s">
        <v>378</v>
      </c>
      <c r="AM51" s="338" t="s">
        <v>378</v>
      </c>
      <c r="AN51" s="338" t="s">
        <v>378</v>
      </c>
      <c r="AO51" s="338" t="s">
        <v>378</v>
      </c>
      <c r="AP51" s="338" t="s">
        <v>378</v>
      </c>
      <c r="AQ51" s="338" t="s">
        <v>378</v>
      </c>
      <c r="AR51" s="338" t="s">
        <v>378</v>
      </c>
      <c r="AS51" s="338" t="s">
        <v>378</v>
      </c>
      <c r="AT51" s="337" t="s">
        <v>378</v>
      </c>
      <c r="AU51" s="337" t="s">
        <v>378</v>
      </c>
      <c r="AV51" s="337" t="s">
        <v>378</v>
      </c>
      <c r="AW51" s="337" t="s">
        <v>378</v>
      </c>
    </row>
    <row r="52" spans="1:49" ht="16">
      <c r="A52" s="395" t="s">
        <v>378</v>
      </c>
      <c r="B52" s="388" t="s">
        <v>370</v>
      </c>
      <c r="C52" s="320"/>
      <c r="D52" s="66"/>
      <c r="E52" s="66"/>
      <c r="F52" s="66"/>
      <c r="G52" s="563"/>
      <c r="H52" s="66"/>
      <c r="I52" s="935" t="s">
        <v>451</v>
      </c>
      <c r="J52" s="936"/>
      <c r="K52" s="81">
        <f>Calc!$J$6</f>
        <v>2021</v>
      </c>
      <c r="L52" s="81">
        <f>Calc!$J$7</f>
        <v>2022</v>
      </c>
      <c r="M52" s="81">
        <f>Calc!$J$8</f>
        <v>2023</v>
      </c>
      <c r="N52" s="81">
        <f>Calc!$J$9</f>
        <v>2024</v>
      </c>
      <c r="O52" s="81">
        <f>Calc!$J$10</f>
        <v>2025</v>
      </c>
      <c r="P52" s="81" t="str">
        <f>Calc!$J$11</f>
        <v/>
      </c>
      <c r="Q52" s="81" t="str">
        <f>Calc!$J$12</f>
        <v/>
      </c>
      <c r="R52" s="81" t="str">
        <f>Calc!$J$13</f>
        <v/>
      </c>
      <c r="S52" s="81" t="str">
        <f>Calc!$J$14</f>
        <v/>
      </c>
      <c r="T52" s="81" t="str">
        <f>Calc!$J$15</f>
        <v/>
      </c>
      <c r="U52" s="81" t="str">
        <f>Calc!$J$16</f>
        <v/>
      </c>
      <c r="V52" s="81" t="str">
        <f>Calc!$J$17</f>
        <v/>
      </c>
      <c r="W52" s="307" t="s">
        <v>378</v>
      </c>
      <c r="X52" s="939" t="s">
        <v>428</v>
      </c>
      <c r="Y52" s="940"/>
      <c r="Z52" s="941"/>
      <c r="AA52" s="307" t="s">
        <v>378</v>
      </c>
      <c r="AB52" s="344" t="s">
        <v>378</v>
      </c>
      <c r="AC52" s="338" t="s">
        <v>378</v>
      </c>
      <c r="AD52" s="338" t="s">
        <v>378</v>
      </c>
      <c r="AE52" s="338" t="s">
        <v>378</v>
      </c>
      <c r="AF52" s="338" t="s">
        <v>378</v>
      </c>
      <c r="AG52" s="338" t="s">
        <v>378</v>
      </c>
      <c r="AH52" s="338" t="s">
        <v>378</v>
      </c>
      <c r="AI52" s="338" t="s">
        <v>378</v>
      </c>
      <c r="AJ52" s="338" t="s">
        <v>378</v>
      </c>
      <c r="AK52" s="338" t="s">
        <v>378</v>
      </c>
      <c r="AL52" s="338" t="s">
        <v>378</v>
      </c>
      <c r="AM52" s="338" t="s">
        <v>378</v>
      </c>
      <c r="AN52" s="338" t="s">
        <v>378</v>
      </c>
      <c r="AO52" s="338" t="s">
        <v>378</v>
      </c>
      <c r="AP52" s="337" t="s">
        <v>378</v>
      </c>
      <c r="AQ52" s="337" t="s">
        <v>378</v>
      </c>
      <c r="AR52" s="337" t="s">
        <v>378</v>
      </c>
      <c r="AS52" s="337" t="s">
        <v>378</v>
      </c>
      <c r="AT52" s="337" t="s">
        <v>378</v>
      </c>
      <c r="AU52" s="337" t="s">
        <v>378</v>
      </c>
      <c r="AV52" s="337" t="s">
        <v>378</v>
      </c>
      <c r="AW52" s="337" t="s">
        <v>378</v>
      </c>
    </row>
    <row r="53" spans="1:49" ht="16.399999999999999" customHeight="1">
      <c r="A53" s="395" t="s">
        <v>378</v>
      </c>
      <c r="B53" s="389" t="s">
        <v>373</v>
      </c>
      <c r="C53" s="323" t="s">
        <v>374</v>
      </c>
      <c r="D53" s="321"/>
      <c r="E53" s="321"/>
      <c r="F53" s="322"/>
      <c r="G53" s="563"/>
      <c r="H53" s="322"/>
      <c r="I53" s="945"/>
      <c r="J53" s="946"/>
      <c r="K53" s="345" t="s">
        <v>232</v>
      </c>
      <c r="L53" s="345" t="s">
        <v>233</v>
      </c>
      <c r="M53" s="345" t="s">
        <v>234</v>
      </c>
      <c r="N53" s="345" t="s">
        <v>235</v>
      </c>
      <c r="O53" s="345" t="s">
        <v>236</v>
      </c>
      <c r="P53" s="345" t="s">
        <v>237</v>
      </c>
      <c r="Q53" s="345" t="s">
        <v>238</v>
      </c>
      <c r="R53" s="345" t="s">
        <v>239</v>
      </c>
      <c r="S53" s="345" t="s">
        <v>240</v>
      </c>
      <c r="T53" s="345" t="s">
        <v>241</v>
      </c>
      <c r="U53" s="345" t="s">
        <v>242</v>
      </c>
      <c r="V53" s="345" t="s">
        <v>243</v>
      </c>
      <c r="W53" s="307" t="s">
        <v>378</v>
      </c>
      <c r="X53" s="435">
        <v>2030</v>
      </c>
      <c r="Y53" s="436">
        <v>2040</v>
      </c>
      <c r="Z53" s="437">
        <v>2050</v>
      </c>
      <c r="AA53" s="307" t="s">
        <v>378</v>
      </c>
      <c r="AB53" s="344" t="s">
        <v>378</v>
      </c>
      <c r="AC53" s="338" t="s">
        <v>378</v>
      </c>
      <c r="AD53" s="338" t="s">
        <v>378</v>
      </c>
      <c r="AE53" s="338" t="s">
        <v>378</v>
      </c>
      <c r="AF53" s="338" t="s">
        <v>378</v>
      </c>
      <c r="AG53" s="338" t="s">
        <v>378</v>
      </c>
      <c r="AH53" s="338" t="s">
        <v>378</v>
      </c>
      <c r="AI53" s="338" t="s">
        <v>378</v>
      </c>
      <c r="AJ53" s="338" t="s">
        <v>378</v>
      </c>
      <c r="AK53" s="338" t="s">
        <v>378</v>
      </c>
      <c r="AL53" s="338" t="s">
        <v>378</v>
      </c>
      <c r="AM53" s="338" t="s">
        <v>378</v>
      </c>
      <c r="AN53" s="338" t="s">
        <v>378</v>
      </c>
      <c r="AO53" s="338" t="s">
        <v>378</v>
      </c>
      <c r="AP53" s="337" t="s">
        <v>378</v>
      </c>
      <c r="AQ53" s="337" t="s">
        <v>378</v>
      </c>
      <c r="AR53" s="337" t="s">
        <v>378</v>
      </c>
      <c r="AS53" s="337" t="s">
        <v>378</v>
      </c>
      <c r="AT53" s="337" t="s">
        <v>378</v>
      </c>
      <c r="AU53" s="337" t="s">
        <v>378</v>
      </c>
      <c r="AV53" s="337" t="s">
        <v>378</v>
      </c>
      <c r="AW53" s="337" t="s">
        <v>378</v>
      </c>
    </row>
    <row r="54" spans="1:49" ht="17">
      <c r="A54" s="395" t="s">
        <v>378</v>
      </c>
      <c r="B54" s="389" t="s">
        <v>375</v>
      </c>
      <c r="C54" s="323" t="s">
        <v>376</v>
      </c>
      <c r="D54" s="320"/>
      <c r="E54" s="320"/>
      <c r="F54" s="322"/>
      <c r="G54" s="563"/>
      <c r="H54" s="322"/>
      <c r="I54" s="347" t="s">
        <v>246</v>
      </c>
      <c r="J54" s="348" t="s">
        <v>377</v>
      </c>
      <c r="K54" s="143">
        <f>($K$199-$K$132-$K$273)</f>
        <v>0</v>
      </c>
      <c r="L54" s="143">
        <f>($L$199-$L$132-$L$273)</f>
        <v>0</v>
      </c>
      <c r="M54" s="143">
        <f>($M$199-$M$132-$M$273)</f>
        <v>0</v>
      </c>
      <c r="N54" s="143">
        <f>($N$199-$N$132-$N$273)</f>
        <v>0</v>
      </c>
      <c r="O54" s="143">
        <f>($O$199-$O$132-$O$273)</f>
        <v>0</v>
      </c>
      <c r="P54" s="143">
        <f>($P$199-$P$132-$P$273)</f>
        <v>0</v>
      </c>
      <c r="Q54" s="143">
        <f>($Q$199-$Q$132-$Q$273)</f>
        <v>0</v>
      </c>
      <c r="R54" s="143">
        <f>($R$199-$R$132-$R$273)</f>
        <v>0</v>
      </c>
      <c r="S54" s="143">
        <f>($S$199-$S$132-$S$273)</f>
        <v>0</v>
      </c>
      <c r="T54" s="143">
        <f>($T$199-$T$132-$T$273)</f>
        <v>0</v>
      </c>
      <c r="U54" s="143">
        <f>($U$199-$U$132-$U$273)</f>
        <v>0</v>
      </c>
      <c r="V54" s="143">
        <f>($V$199-$V$132-$V$273)</f>
        <v>0</v>
      </c>
      <c r="W54" s="307" t="s">
        <v>378</v>
      </c>
      <c r="X54" s="307" t="s">
        <v>378</v>
      </c>
      <c r="Y54" s="307" t="s">
        <v>378</v>
      </c>
      <c r="Z54" s="307" t="s">
        <v>378</v>
      </c>
      <c r="AA54" s="307" t="s">
        <v>378</v>
      </c>
      <c r="AB54" s="344" t="s">
        <v>378</v>
      </c>
      <c r="AC54" s="338" t="s">
        <v>378</v>
      </c>
      <c r="AD54" s="338" t="s">
        <v>378</v>
      </c>
      <c r="AE54" s="338" t="s">
        <v>378</v>
      </c>
      <c r="AF54" s="338" t="s">
        <v>378</v>
      </c>
      <c r="AG54" s="338" t="s">
        <v>378</v>
      </c>
      <c r="AH54" s="338" t="s">
        <v>378</v>
      </c>
      <c r="AI54" s="338" t="s">
        <v>378</v>
      </c>
      <c r="AJ54" s="338" t="s">
        <v>378</v>
      </c>
      <c r="AK54" s="338" t="s">
        <v>378</v>
      </c>
      <c r="AL54" s="338" t="s">
        <v>378</v>
      </c>
      <c r="AM54" s="338" t="s">
        <v>378</v>
      </c>
      <c r="AN54" s="338" t="s">
        <v>378</v>
      </c>
      <c r="AO54" s="338" t="s">
        <v>378</v>
      </c>
      <c r="AP54" s="338" t="s">
        <v>378</v>
      </c>
      <c r="AQ54" s="338" t="s">
        <v>378</v>
      </c>
      <c r="AR54" s="337" t="s">
        <v>378</v>
      </c>
      <c r="AS54" s="337" t="s">
        <v>378</v>
      </c>
      <c r="AT54" s="337" t="s">
        <v>378</v>
      </c>
      <c r="AU54" s="337" t="s">
        <v>378</v>
      </c>
      <c r="AV54" s="337" t="s">
        <v>378</v>
      </c>
      <c r="AW54" s="337" t="s">
        <v>378</v>
      </c>
    </row>
    <row r="55" spans="1:49" ht="16.399999999999999" customHeight="1">
      <c r="A55" s="395" t="s">
        <v>378</v>
      </c>
      <c r="B55" s="389" t="s">
        <v>379</v>
      </c>
      <c r="C55" s="323" t="s">
        <v>380</v>
      </c>
      <c r="D55" s="320"/>
      <c r="E55" s="320"/>
      <c r="F55" s="322"/>
      <c r="G55" s="563"/>
      <c r="H55" s="322"/>
      <c r="I55" s="327" t="s">
        <v>250</v>
      </c>
      <c r="J55" s="348" t="s">
        <v>377</v>
      </c>
      <c r="K55" s="143">
        <f>($K$200-$K$133-$K$274)</f>
        <v>0</v>
      </c>
      <c r="L55" s="143">
        <f>($L$200-$L$133-$L$274)</f>
        <v>0</v>
      </c>
      <c r="M55" s="143">
        <f>($M$200-$M$133-$M$274)</f>
        <v>0</v>
      </c>
      <c r="N55" s="143">
        <f>($N$200-$N$133-$N$274)</f>
        <v>0</v>
      </c>
      <c r="O55" s="143">
        <f>($O$200-$O$133-$O$274)</f>
        <v>0</v>
      </c>
      <c r="P55" s="143">
        <f>($P$200-$P$133-$P$274)</f>
        <v>0</v>
      </c>
      <c r="Q55" s="143">
        <f>($Q$200-$Q$133-$Q$274)</f>
        <v>0</v>
      </c>
      <c r="R55" s="143">
        <f>($R$200-$R$133-$R$274)</f>
        <v>0</v>
      </c>
      <c r="S55" s="143">
        <f>($S$200-$S$133-$S$274)</f>
        <v>0</v>
      </c>
      <c r="T55" s="143">
        <f>($T$200-$T$133-$T$274)</f>
        <v>0</v>
      </c>
      <c r="U55" s="143">
        <f>($U$200-$U$133-$U$274)</f>
        <v>0</v>
      </c>
      <c r="V55" s="143">
        <f>($V$200-$V$133-$V$274)</f>
        <v>0</v>
      </c>
      <c r="W55" s="307" t="s">
        <v>378</v>
      </c>
      <c r="X55" s="372">
        <f>($X$200-$X$133-$X$274)</f>
        <v>0</v>
      </c>
      <c r="Y55" s="372">
        <f>($Y$200-$Y$133-$Y$274)</f>
        <v>0</v>
      </c>
      <c r="Z55" s="372">
        <f>($Z$200-$Z$133-$Z$274)</f>
        <v>0</v>
      </c>
      <c r="AA55" s="307" t="s">
        <v>378</v>
      </c>
      <c r="AB55" s="344" t="s">
        <v>378</v>
      </c>
      <c r="AC55" s="338" t="s">
        <v>378</v>
      </c>
      <c r="AD55" s="338" t="s">
        <v>378</v>
      </c>
      <c r="AE55" s="338" t="s">
        <v>378</v>
      </c>
      <c r="AF55" s="338" t="s">
        <v>378</v>
      </c>
      <c r="AG55" s="338" t="s">
        <v>378</v>
      </c>
      <c r="AH55" s="338" t="s">
        <v>378</v>
      </c>
      <c r="AI55" s="338" t="s">
        <v>378</v>
      </c>
      <c r="AJ55" s="338" t="s">
        <v>378</v>
      </c>
      <c r="AK55" s="338" t="s">
        <v>378</v>
      </c>
      <c r="AL55" s="338" t="s">
        <v>378</v>
      </c>
      <c r="AM55" s="338" t="s">
        <v>378</v>
      </c>
      <c r="AN55" s="338" t="s">
        <v>378</v>
      </c>
      <c r="AO55" s="338" t="s">
        <v>378</v>
      </c>
      <c r="AP55" s="338" t="s">
        <v>378</v>
      </c>
      <c r="AQ55" s="338" t="s">
        <v>378</v>
      </c>
      <c r="AR55" s="337" t="s">
        <v>378</v>
      </c>
      <c r="AS55" s="337" t="s">
        <v>378</v>
      </c>
      <c r="AT55" s="337" t="s">
        <v>378</v>
      </c>
      <c r="AU55" s="337" t="s">
        <v>378</v>
      </c>
      <c r="AV55" s="337" t="s">
        <v>378</v>
      </c>
      <c r="AW55" s="337" t="s">
        <v>378</v>
      </c>
    </row>
    <row r="56" spans="1:49" ht="15.65" customHeight="1">
      <c r="A56" s="395" t="s">
        <v>378</v>
      </c>
      <c r="B56" s="264" t="s">
        <v>251</v>
      </c>
      <c r="C56" s="68" t="s">
        <v>252</v>
      </c>
      <c r="D56" s="92"/>
      <c r="E56" s="92"/>
      <c r="F56" s="66"/>
      <c r="G56" s="563"/>
      <c r="H56" s="525" t="s">
        <v>378</v>
      </c>
      <c r="I56" s="266" t="s">
        <v>429</v>
      </c>
      <c r="J56" s="304"/>
      <c r="K56" s="305"/>
      <c r="L56" s="305"/>
      <c r="M56" s="305"/>
      <c r="N56" s="305"/>
      <c r="O56" s="305"/>
      <c r="P56" s="306"/>
      <c r="Q56" s="306"/>
      <c r="R56" s="307" t="s">
        <v>378</v>
      </c>
      <c r="S56" s="307" t="s">
        <v>378</v>
      </c>
      <c r="T56" s="307" t="s">
        <v>378</v>
      </c>
      <c r="U56" s="307" t="s">
        <v>378</v>
      </c>
      <c r="V56" s="307" t="s">
        <v>378</v>
      </c>
      <c r="W56" s="307" t="s">
        <v>378</v>
      </c>
      <c r="X56" s="307" t="s">
        <v>378</v>
      </c>
      <c r="Y56" s="307" t="s">
        <v>378</v>
      </c>
      <c r="Z56" s="307" t="s">
        <v>378</v>
      </c>
      <c r="AA56" s="307" t="s">
        <v>378</v>
      </c>
      <c r="AB56" s="344" t="s">
        <v>378</v>
      </c>
      <c r="AC56" s="338" t="s">
        <v>378</v>
      </c>
      <c r="AD56" s="338" t="s">
        <v>378</v>
      </c>
      <c r="AE56" s="338" t="s">
        <v>378</v>
      </c>
      <c r="AF56" s="338" t="s">
        <v>378</v>
      </c>
      <c r="AG56" s="338" t="s">
        <v>378</v>
      </c>
      <c r="AH56" s="338" t="s">
        <v>378</v>
      </c>
      <c r="AI56" s="338" t="s">
        <v>378</v>
      </c>
      <c r="AJ56" s="338" t="s">
        <v>378</v>
      </c>
      <c r="AK56" s="338" t="s">
        <v>378</v>
      </c>
      <c r="AL56" s="338" t="s">
        <v>378</v>
      </c>
      <c r="AM56" s="338" t="s">
        <v>378</v>
      </c>
      <c r="AN56" s="338" t="s">
        <v>378</v>
      </c>
      <c r="AO56" s="338" t="s">
        <v>378</v>
      </c>
      <c r="AP56" s="338" t="s">
        <v>378</v>
      </c>
      <c r="AQ56" s="338" t="s">
        <v>378</v>
      </c>
      <c r="AR56" s="337" t="s">
        <v>378</v>
      </c>
      <c r="AS56" s="337" t="s">
        <v>378</v>
      </c>
      <c r="AT56" s="337" t="s">
        <v>378</v>
      </c>
      <c r="AU56" s="337" t="s">
        <v>378</v>
      </c>
      <c r="AV56" s="337" t="s">
        <v>378</v>
      </c>
      <c r="AW56" s="337" t="s">
        <v>378</v>
      </c>
    </row>
    <row r="57" spans="1:49" ht="15.65" customHeight="1">
      <c r="A57" s="395" t="s">
        <v>378</v>
      </c>
      <c r="B57" s="346" t="s">
        <v>378</v>
      </c>
      <c r="C57" s="527" t="s">
        <v>378</v>
      </c>
      <c r="D57" s="525" t="s">
        <v>378</v>
      </c>
      <c r="E57" s="349" t="s">
        <v>378</v>
      </c>
      <c r="F57" s="349" t="s">
        <v>378</v>
      </c>
      <c r="G57" s="305" t="s">
        <v>378</v>
      </c>
      <c r="H57" s="305" t="s">
        <v>378</v>
      </c>
      <c r="I57" s="323"/>
      <c r="J57" s="323"/>
      <c r="K57" s="323"/>
      <c r="L57" s="323"/>
      <c r="M57" s="323"/>
      <c r="N57" s="323"/>
      <c r="O57" s="323"/>
      <c r="P57" s="323"/>
      <c r="Q57" s="323"/>
      <c r="R57" s="323"/>
      <c r="S57" s="323"/>
      <c r="T57" s="323"/>
      <c r="U57" s="323"/>
      <c r="V57" s="323"/>
      <c r="W57" s="323"/>
      <c r="X57" s="323"/>
      <c r="Y57" s="323"/>
      <c r="Z57" s="307" t="s">
        <v>378</v>
      </c>
      <c r="AA57" s="307" t="s">
        <v>378</v>
      </c>
      <c r="AB57" s="344" t="s">
        <v>378</v>
      </c>
      <c r="AC57" s="338" t="s">
        <v>378</v>
      </c>
      <c r="AD57" s="338" t="s">
        <v>378</v>
      </c>
      <c r="AE57" s="338" t="s">
        <v>378</v>
      </c>
      <c r="AF57" s="338" t="s">
        <v>378</v>
      </c>
      <c r="AG57" s="338" t="s">
        <v>378</v>
      </c>
      <c r="AH57" s="338" t="s">
        <v>378</v>
      </c>
      <c r="AI57" s="338" t="s">
        <v>378</v>
      </c>
      <c r="AJ57" s="338" t="s">
        <v>378</v>
      </c>
      <c r="AK57" s="338" t="s">
        <v>378</v>
      </c>
      <c r="AL57" s="338" t="s">
        <v>378</v>
      </c>
      <c r="AM57" s="338" t="s">
        <v>378</v>
      </c>
      <c r="AN57" s="338" t="s">
        <v>378</v>
      </c>
      <c r="AO57" s="338" t="s">
        <v>378</v>
      </c>
      <c r="AP57" s="338" t="s">
        <v>378</v>
      </c>
      <c r="AQ57" s="338" t="s">
        <v>378</v>
      </c>
      <c r="AR57" s="337" t="s">
        <v>378</v>
      </c>
      <c r="AS57" s="337" t="s">
        <v>378</v>
      </c>
      <c r="AT57" s="337" t="s">
        <v>378</v>
      </c>
      <c r="AU57" s="337" t="s">
        <v>378</v>
      </c>
      <c r="AV57" s="337" t="s">
        <v>378</v>
      </c>
      <c r="AW57" s="337" t="s">
        <v>378</v>
      </c>
    </row>
    <row r="58" spans="1:49" ht="15.65" customHeight="1">
      <c r="A58" s="395" t="s">
        <v>378</v>
      </c>
      <c r="B58" s="346" t="s">
        <v>378</v>
      </c>
      <c r="C58" s="323" t="s">
        <v>256</v>
      </c>
      <c r="D58" s="323"/>
      <c r="E58" s="621"/>
      <c r="F58" s="622"/>
      <c r="G58" s="305" t="s">
        <v>378</v>
      </c>
      <c r="H58" s="305" t="s">
        <v>378</v>
      </c>
      <c r="I58" s="305" t="s">
        <v>378</v>
      </c>
      <c r="J58" s="305" t="s">
        <v>378</v>
      </c>
      <c r="K58" s="305" t="s">
        <v>378</v>
      </c>
      <c r="L58" s="305" t="s">
        <v>378</v>
      </c>
      <c r="M58" s="350" t="s">
        <v>378</v>
      </c>
      <c r="N58" s="305" t="s">
        <v>378</v>
      </c>
      <c r="O58" s="350" t="s">
        <v>378</v>
      </c>
      <c r="P58" s="305" t="s">
        <v>378</v>
      </c>
      <c r="Q58" s="306" t="s">
        <v>378</v>
      </c>
      <c r="R58" s="306" t="s">
        <v>378</v>
      </c>
      <c r="S58" s="306" t="s">
        <v>378</v>
      </c>
      <c r="T58" s="306" t="s">
        <v>378</v>
      </c>
      <c r="U58" s="307" t="s">
        <v>378</v>
      </c>
      <c r="V58" s="307" t="s">
        <v>378</v>
      </c>
      <c r="W58" s="307" t="s">
        <v>378</v>
      </c>
      <c r="X58" s="307" t="s">
        <v>378</v>
      </c>
      <c r="Y58" s="307" t="s">
        <v>378</v>
      </c>
      <c r="Z58" s="307" t="s">
        <v>378</v>
      </c>
      <c r="AA58" s="307" t="s">
        <v>378</v>
      </c>
      <c r="AB58" s="344" t="s">
        <v>378</v>
      </c>
      <c r="AC58" s="338" t="s">
        <v>378</v>
      </c>
      <c r="AD58" s="338" t="s">
        <v>378</v>
      </c>
      <c r="AE58" s="338" t="s">
        <v>378</v>
      </c>
      <c r="AF58" s="338" t="s">
        <v>378</v>
      </c>
      <c r="AG58" s="338" t="s">
        <v>378</v>
      </c>
      <c r="AH58" s="338" t="s">
        <v>378</v>
      </c>
      <c r="AI58" s="338" t="s">
        <v>378</v>
      </c>
      <c r="AJ58" s="338" t="s">
        <v>378</v>
      </c>
      <c r="AK58" s="338" t="s">
        <v>378</v>
      </c>
      <c r="AL58" s="338" t="s">
        <v>378</v>
      </c>
      <c r="AM58" s="338" t="s">
        <v>378</v>
      </c>
      <c r="AN58" s="338" t="s">
        <v>378</v>
      </c>
      <c r="AO58" s="338" t="s">
        <v>378</v>
      </c>
      <c r="AP58" s="338" t="s">
        <v>378</v>
      </c>
      <c r="AQ58" s="338" t="s">
        <v>378</v>
      </c>
      <c r="AR58" s="337" t="s">
        <v>378</v>
      </c>
      <c r="AS58" s="337" t="s">
        <v>378</v>
      </c>
      <c r="AT58" s="337" t="s">
        <v>378</v>
      </c>
      <c r="AU58" s="337" t="s">
        <v>378</v>
      </c>
      <c r="AV58" s="337" t="s">
        <v>378</v>
      </c>
      <c r="AW58" s="337" t="s">
        <v>378</v>
      </c>
    </row>
    <row r="59" spans="1:49" ht="15.65" customHeight="1">
      <c r="A59" s="395" t="s">
        <v>378</v>
      </c>
      <c r="B59" s="346" t="s">
        <v>378</v>
      </c>
      <c r="C59" s="323" t="s">
        <v>258</v>
      </c>
      <c r="D59" s="323"/>
      <c r="E59" s="621"/>
      <c r="F59" s="622"/>
      <c r="G59" s="305" t="s">
        <v>378</v>
      </c>
      <c r="H59" s="305" t="s">
        <v>378</v>
      </c>
      <c r="I59" s="305" t="s">
        <v>378</v>
      </c>
      <c r="J59" s="305" t="s">
        <v>378</v>
      </c>
      <c r="K59" s="305" t="s">
        <v>378</v>
      </c>
      <c r="L59" s="305" t="s">
        <v>378</v>
      </c>
      <c r="M59" s="305" t="s">
        <v>378</v>
      </c>
      <c r="N59" s="350" t="s">
        <v>378</v>
      </c>
      <c r="O59" s="350" t="s">
        <v>378</v>
      </c>
      <c r="P59" s="350" t="s">
        <v>378</v>
      </c>
      <c r="Q59" s="306" t="s">
        <v>378</v>
      </c>
      <c r="R59" s="306" t="s">
        <v>378</v>
      </c>
      <c r="S59" s="306" t="s">
        <v>378</v>
      </c>
      <c r="T59" s="306" t="s">
        <v>378</v>
      </c>
      <c r="U59" s="307" t="s">
        <v>378</v>
      </c>
      <c r="V59" s="307" t="s">
        <v>378</v>
      </c>
      <c r="W59" s="307" t="s">
        <v>378</v>
      </c>
      <c r="X59" s="307" t="s">
        <v>378</v>
      </c>
      <c r="Y59" s="307" t="s">
        <v>378</v>
      </c>
      <c r="Z59" s="307" t="s">
        <v>378</v>
      </c>
      <c r="AA59" s="307" t="s">
        <v>378</v>
      </c>
      <c r="AB59" s="344" t="s">
        <v>378</v>
      </c>
      <c r="AC59" s="338" t="s">
        <v>378</v>
      </c>
      <c r="AD59" s="338" t="s">
        <v>378</v>
      </c>
      <c r="AE59" s="338" t="s">
        <v>378</v>
      </c>
      <c r="AF59" s="338" t="s">
        <v>378</v>
      </c>
      <c r="AG59" s="338" t="s">
        <v>378</v>
      </c>
      <c r="AH59" s="338" t="s">
        <v>378</v>
      </c>
      <c r="AI59" s="338" t="s">
        <v>378</v>
      </c>
      <c r="AJ59" s="338" t="s">
        <v>378</v>
      </c>
      <c r="AK59" s="338" t="s">
        <v>378</v>
      </c>
      <c r="AL59" s="338" t="s">
        <v>378</v>
      </c>
      <c r="AM59" s="338" t="s">
        <v>378</v>
      </c>
      <c r="AN59" s="338" t="s">
        <v>378</v>
      </c>
      <c r="AO59" s="338" t="s">
        <v>378</v>
      </c>
      <c r="AP59" s="338" t="s">
        <v>378</v>
      </c>
      <c r="AQ59" s="338" t="s">
        <v>378</v>
      </c>
      <c r="AR59" s="337" t="s">
        <v>378</v>
      </c>
      <c r="AS59" s="337" t="s">
        <v>378</v>
      </c>
      <c r="AT59" s="337" t="s">
        <v>378</v>
      </c>
      <c r="AU59" s="337" t="s">
        <v>378</v>
      </c>
      <c r="AV59" s="337" t="s">
        <v>378</v>
      </c>
      <c r="AW59" s="337" t="s">
        <v>378</v>
      </c>
    </row>
    <row r="60" spans="1:49" ht="15.5">
      <c r="A60" s="395" t="s">
        <v>378</v>
      </c>
      <c r="B60" s="346" t="s">
        <v>378</v>
      </c>
      <c r="C60" s="305" t="s">
        <v>378</v>
      </c>
      <c r="D60" s="305" t="s">
        <v>378</v>
      </c>
      <c r="E60" s="305" t="s">
        <v>378</v>
      </c>
      <c r="F60" s="305" t="s">
        <v>378</v>
      </c>
      <c r="G60" s="305" t="s">
        <v>378</v>
      </c>
      <c r="H60" s="305" t="s">
        <v>378</v>
      </c>
      <c r="I60" s="305" t="s">
        <v>378</v>
      </c>
      <c r="J60" s="305" t="s">
        <v>378</v>
      </c>
      <c r="K60" s="305" t="s">
        <v>378</v>
      </c>
      <c r="L60" s="305" t="s">
        <v>378</v>
      </c>
      <c r="M60" s="305" t="s">
        <v>378</v>
      </c>
      <c r="N60" s="305" t="s">
        <v>378</v>
      </c>
      <c r="O60" s="305" t="s">
        <v>378</v>
      </c>
      <c r="P60" s="305" t="s">
        <v>378</v>
      </c>
      <c r="Q60" s="305" t="s">
        <v>378</v>
      </c>
      <c r="R60" s="306" t="s">
        <v>378</v>
      </c>
      <c r="S60" s="306" t="s">
        <v>378</v>
      </c>
      <c r="T60" s="306" t="s">
        <v>378</v>
      </c>
      <c r="U60" s="306" t="s">
        <v>378</v>
      </c>
      <c r="V60" s="306" t="s">
        <v>378</v>
      </c>
      <c r="W60" s="306" t="s">
        <v>378</v>
      </c>
      <c r="X60" s="306" t="s">
        <v>378</v>
      </c>
      <c r="Y60" s="306" t="s">
        <v>378</v>
      </c>
      <c r="Z60" s="307" t="s">
        <v>378</v>
      </c>
      <c r="AA60" s="307" t="s">
        <v>378</v>
      </c>
      <c r="AB60" s="344" t="s">
        <v>378</v>
      </c>
      <c r="AC60" s="338" t="s">
        <v>378</v>
      </c>
      <c r="AD60" s="338" t="s">
        <v>378</v>
      </c>
      <c r="AE60" s="338" t="s">
        <v>378</v>
      </c>
      <c r="AF60" s="338" t="s">
        <v>378</v>
      </c>
      <c r="AG60" s="338" t="s">
        <v>378</v>
      </c>
      <c r="AH60" s="338" t="s">
        <v>378</v>
      </c>
      <c r="AI60" s="338" t="s">
        <v>378</v>
      </c>
      <c r="AJ60" s="338" t="s">
        <v>378</v>
      </c>
      <c r="AK60" s="338" t="s">
        <v>378</v>
      </c>
      <c r="AL60" s="338" t="s">
        <v>378</v>
      </c>
      <c r="AM60" s="338" t="s">
        <v>378</v>
      </c>
      <c r="AN60" s="338" t="s">
        <v>378</v>
      </c>
      <c r="AO60" s="338" t="s">
        <v>378</v>
      </c>
      <c r="AP60" s="338" t="s">
        <v>378</v>
      </c>
      <c r="AQ60" s="338" t="s">
        <v>378</v>
      </c>
      <c r="AR60" s="338" t="s">
        <v>378</v>
      </c>
      <c r="AS60" s="338" t="s">
        <v>378</v>
      </c>
      <c r="AT60" s="337" t="s">
        <v>378</v>
      </c>
      <c r="AU60" s="337" t="s">
        <v>378</v>
      </c>
      <c r="AV60" s="337" t="s">
        <v>378</v>
      </c>
      <c r="AW60" s="337" t="s">
        <v>378</v>
      </c>
    </row>
    <row r="61" spans="1:49" ht="15.5">
      <c r="A61" s="395" t="s">
        <v>378</v>
      </c>
      <c r="B61" s="324" t="s">
        <v>382</v>
      </c>
      <c r="C61" s="268"/>
      <c r="D61" s="268"/>
      <c r="E61" s="268"/>
      <c r="F61" s="268"/>
      <c r="G61" s="268"/>
      <c r="H61" s="268"/>
      <c r="I61" s="351" t="s">
        <v>378</v>
      </c>
      <c r="J61" s="351" t="s">
        <v>378</v>
      </c>
      <c r="K61" s="351" t="s">
        <v>378</v>
      </c>
      <c r="L61" s="351" t="s">
        <v>378</v>
      </c>
      <c r="M61" s="351" t="s">
        <v>378</v>
      </c>
      <c r="N61" s="351" t="s">
        <v>378</v>
      </c>
      <c r="O61" s="351" t="s">
        <v>378</v>
      </c>
      <c r="P61" s="351" t="s">
        <v>378</v>
      </c>
      <c r="Q61" s="351" t="s">
        <v>378</v>
      </c>
      <c r="R61" s="352" t="s">
        <v>378</v>
      </c>
      <c r="S61" s="352" t="s">
        <v>378</v>
      </c>
      <c r="T61" s="352" t="s">
        <v>378</v>
      </c>
      <c r="U61" s="352" t="s">
        <v>378</v>
      </c>
      <c r="V61" s="352" t="s">
        <v>378</v>
      </c>
      <c r="W61" s="352" t="s">
        <v>378</v>
      </c>
      <c r="X61" s="352" t="s">
        <v>378</v>
      </c>
      <c r="Y61" s="352" t="s">
        <v>378</v>
      </c>
      <c r="Z61" s="353" t="s">
        <v>378</v>
      </c>
      <c r="AA61" s="353" t="s">
        <v>378</v>
      </c>
      <c r="AB61" s="354" t="s">
        <v>378</v>
      </c>
      <c r="AC61" s="338" t="s">
        <v>378</v>
      </c>
      <c r="AD61" s="338" t="s">
        <v>378</v>
      </c>
      <c r="AE61" s="338" t="s">
        <v>378</v>
      </c>
      <c r="AF61" s="338" t="s">
        <v>378</v>
      </c>
      <c r="AG61" s="338" t="s">
        <v>378</v>
      </c>
      <c r="AH61" s="338" t="s">
        <v>378</v>
      </c>
      <c r="AI61" s="338" t="s">
        <v>378</v>
      </c>
      <c r="AJ61" s="338" t="s">
        <v>378</v>
      </c>
      <c r="AK61" s="338" t="s">
        <v>378</v>
      </c>
      <c r="AL61" s="338" t="s">
        <v>378</v>
      </c>
      <c r="AM61" s="338" t="s">
        <v>378</v>
      </c>
      <c r="AN61" s="338" t="s">
        <v>378</v>
      </c>
      <c r="AO61" s="338" t="s">
        <v>378</v>
      </c>
      <c r="AP61" s="338" t="s">
        <v>378</v>
      </c>
      <c r="AQ61" s="338" t="s">
        <v>378</v>
      </c>
      <c r="AR61" s="338" t="s">
        <v>378</v>
      </c>
      <c r="AS61" s="338" t="s">
        <v>378</v>
      </c>
      <c r="AT61" s="337" t="s">
        <v>378</v>
      </c>
      <c r="AU61" s="337" t="s">
        <v>378</v>
      </c>
      <c r="AV61" s="337" t="s">
        <v>378</v>
      </c>
      <c r="AW61" s="337" t="s">
        <v>378</v>
      </c>
    </row>
    <row r="62" spans="1:49" ht="16.399999999999999" customHeight="1">
      <c r="A62" s="395" t="s">
        <v>378</v>
      </c>
      <c r="B62" s="850" t="s">
        <v>383</v>
      </c>
      <c r="C62" s="851"/>
      <c r="D62" s="851"/>
      <c r="E62" s="851"/>
      <c r="F62" s="851"/>
      <c r="G62" s="851"/>
      <c r="H62" s="851"/>
      <c r="I62" s="355" t="s">
        <v>378</v>
      </c>
      <c r="J62" s="355" t="s">
        <v>378</v>
      </c>
      <c r="K62" s="355" t="s">
        <v>378</v>
      </c>
      <c r="L62" s="355" t="s">
        <v>378</v>
      </c>
      <c r="M62" s="355" t="s">
        <v>378</v>
      </c>
      <c r="N62" s="355" t="s">
        <v>378</v>
      </c>
      <c r="O62" s="355" t="s">
        <v>378</v>
      </c>
      <c r="P62" s="355" t="s">
        <v>378</v>
      </c>
      <c r="Q62" s="356" t="s">
        <v>378</v>
      </c>
      <c r="R62" s="356" t="s">
        <v>378</v>
      </c>
      <c r="S62" s="356" t="s">
        <v>378</v>
      </c>
      <c r="T62" s="356" t="s">
        <v>378</v>
      </c>
      <c r="U62" s="356" t="s">
        <v>378</v>
      </c>
      <c r="V62" s="356" t="s">
        <v>378</v>
      </c>
      <c r="W62" s="356" t="s">
        <v>378</v>
      </c>
      <c r="X62" s="356" t="s">
        <v>378</v>
      </c>
      <c r="Y62" s="357" t="s">
        <v>378</v>
      </c>
      <c r="Z62" s="357" t="s">
        <v>378</v>
      </c>
      <c r="AA62" s="357" t="s">
        <v>378</v>
      </c>
      <c r="AB62" s="358" t="s">
        <v>378</v>
      </c>
      <c r="AC62" s="338" t="s">
        <v>378</v>
      </c>
      <c r="AD62" s="338" t="s">
        <v>378</v>
      </c>
      <c r="AE62" s="338" t="s">
        <v>378</v>
      </c>
      <c r="AF62" s="338" t="s">
        <v>378</v>
      </c>
      <c r="AG62" s="338" t="s">
        <v>378</v>
      </c>
      <c r="AH62" s="338" t="s">
        <v>378</v>
      </c>
      <c r="AI62" s="338" t="s">
        <v>378</v>
      </c>
      <c r="AJ62" s="338" t="s">
        <v>378</v>
      </c>
      <c r="AK62" s="338" t="s">
        <v>378</v>
      </c>
      <c r="AL62" s="338" t="s">
        <v>378</v>
      </c>
      <c r="AM62" s="338" t="s">
        <v>378</v>
      </c>
      <c r="AN62" s="338" t="s">
        <v>378</v>
      </c>
      <c r="AO62" s="338" t="s">
        <v>378</v>
      </c>
      <c r="AP62" s="338" t="s">
        <v>378</v>
      </c>
      <c r="AQ62" s="338" t="s">
        <v>378</v>
      </c>
      <c r="AR62" s="338" t="s">
        <v>378</v>
      </c>
      <c r="AS62" s="337" t="s">
        <v>378</v>
      </c>
      <c r="AT62" s="337" t="s">
        <v>378</v>
      </c>
      <c r="AU62" s="337" t="s">
        <v>378</v>
      </c>
      <c r="AV62" s="337" t="s">
        <v>378</v>
      </c>
      <c r="AW62" s="337" t="s">
        <v>378</v>
      </c>
    </row>
    <row r="63" spans="1:49" ht="28.5" customHeight="1">
      <c r="A63" s="395" t="s">
        <v>378</v>
      </c>
      <c r="B63" s="850"/>
      <c r="C63" s="851"/>
      <c r="D63" s="851"/>
      <c r="E63" s="851"/>
      <c r="F63" s="851"/>
      <c r="G63" s="851"/>
      <c r="H63" s="851"/>
      <c r="I63" s="355" t="s">
        <v>378</v>
      </c>
      <c r="J63" s="355" t="s">
        <v>378</v>
      </c>
      <c r="K63" s="276" t="str">
        <f>IF($K$64&lt;=Calc!$D$6,"Project duration","")</f>
        <v>Project duration</v>
      </c>
      <c r="L63" s="276" t="str">
        <f>IF($L$64&lt;=Calc!$D$6,"Project duration","")</f>
        <v>Project duration</v>
      </c>
      <c r="M63" s="276" t="str">
        <f>IF($M$64&lt;=Calc!$D$6,"Project duration","")</f>
        <v>Project duration</v>
      </c>
      <c r="N63" s="276" t="str">
        <f>IF($N$64&lt;=Calc!$D$6,"Project duration","")</f>
        <v>Project duration</v>
      </c>
      <c r="O63" s="276" t="str">
        <f>IF($O$64&lt;=Calc!$D$6,"Project duration","")</f>
        <v>Project duration</v>
      </c>
      <c r="P63" s="276" t="str">
        <f>IF($P$64&lt;=Calc!$D$6,"Project duration","")</f>
        <v/>
      </c>
      <c r="Q63" s="276" t="str">
        <f>IF($Q$64&lt;=Calc!$D$6,"Project duration","")</f>
        <v/>
      </c>
      <c r="R63" s="276" t="str">
        <f>IF($R$64&lt;=Calc!$D$6,"Project duration","")</f>
        <v/>
      </c>
      <c r="S63" s="276" t="str">
        <f>IF($S$64&lt;=Calc!$D$6,"Project duration","")</f>
        <v/>
      </c>
      <c r="T63" s="276" t="str">
        <f>IF($T$64&lt;=Calc!$D$6,"Project duration","")</f>
        <v/>
      </c>
      <c r="U63" s="276" t="str">
        <f>IF($U$64&lt;=Calc!$D$6,"Project duration","")</f>
        <v/>
      </c>
      <c r="V63" s="276" t="str">
        <f>IF($V$64&lt;=Calc!$D$6,"Project duration","")</f>
        <v/>
      </c>
      <c r="W63" s="357" t="s">
        <v>378</v>
      </c>
      <c r="X63" s="357" t="s">
        <v>378</v>
      </c>
      <c r="Y63" s="357" t="s">
        <v>378</v>
      </c>
      <c r="Z63" s="357" t="s">
        <v>378</v>
      </c>
      <c r="AA63" s="357" t="s">
        <v>378</v>
      </c>
      <c r="AB63" s="358" t="s">
        <v>378</v>
      </c>
      <c r="AC63" s="338" t="s">
        <v>378</v>
      </c>
      <c r="AD63" s="338" t="s">
        <v>378</v>
      </c>
      <c r="AE63" s="338" t="s">
        <v>378</v>
      </c>
      <c r="AF63" s="338" t="s">
        <v>378</v>
      </c>
      <c r="AG63" s="338" t="s">
        <v>378</v>
      </c>
      <c r="AH63" s="338" t="s">
        <v>378</v>
      </c>
      <c r="AI63" s="338" t="s">
        <v>378</v>
      </c>
      <c r="AJ63" s="338" t="s">
        <v>378</v>
      </c>
      <c r="AK63" s="338" t="s">
        <v>378</v>
      </c>
      <c r="AL63" s="338" t="s">
        <v>378</v>
      </c>
      <c r="AM63" s="338" t="s">
        <v>378</v>
      </c>
      <c r="AN63" s="338" t="s">
        <v>378</v>
      </c>
      <c r="AO63" s="338" t="s">
        <v>378</v>
      </c>
      <c r="AP63" s="338" t="s">
        <v>378</v>
      </c>
      <c r="AQ63" s="337" t="s">
        <v>378</v>
      </c>
      <c r="AR63" s="337" t="s">
        <v>378</v>
      </c>
      <c r="AS63" s="337" t="s">
        <v>378</v>
      </c>
      <c r="AT63" s="337" t="s">
        <v>378</v>
      </c>
      <c r="AU63" s="337" t="s">
        <v>378</v>
      </c>
      <c r="AV63" s="337" t="s">
        <v>378</v>
      </c>
      <c r="AW63" s="337" t="s">
        <v>378</v>
      </c>
    </row>
    <row r="64" spans="1:49" ht="15.65" customHeight="1">
      <c r="A64" s="395" t="s">
        <v>378</v>
      </c>
      <c r="B64" s="390" t="s">
        <v>384</v>
      </c>
      <c r="C64" s="334"/>
      <c r="D64" s="272"/>
      <c r="E64" s="279"/>
      <c r="F64" s="564"/>
      <c r="G64" s="279"/>
      <c r="H64" s="279"/>
      <c r="I64" s="935" t="s">
        <v>452</v>
      </c>
      <c r="J64" s="936"/>
      <c r="K64" s="81">
        <f>Calc!$J$6</f>
        <v>2021</v>
      </c>
      <c r="L64" s="81">
        <f>Calc!$J$7</f>
        <v>2022</v>
      </c>
      <c r="M64" s="81">
        <f>Calc!$J$8</f>
        <v>2023</v>
      </c>
      <c r="N64" s="81">
        <f>Calc!$J$9</f>
        <v>2024</v>
      </c>
      <c r="O64" s="81">
        <f>Calc!$J$10</f>
        <v>2025</v>
      </c>
      <c r="P64" s="81" t="str">
        <f>Calc!$J$11</f>
        <v/>
      </c>
      <c r="Q64" s="81" t="str">
        <f>Calc!$J$12</f>
        <v/>
      </c>
      <c r="R64" s="81" t="str">
        <f>Calc!$J$13</f>
        <v/>
      </c>
      <c r="S64" s="81" t="str">
        <f>Calc!$J$14</f>
        <v/>
      </c>
      <c r="T64" s="81" t="str">
        <f>Calc!$J$15</f>
        <v/>
      </c>
      <c r="U64" s="81" t="str">
        <f>Calc!$J$16</f>
        <v/>
      </c>
      <c r="V64" s="81" t="str">
        <f>Calc!$J$17</f>
        <v/>
      </c>
      <c r="W64" s="356" t="s">
        <v>378</v>
      </c>
      <c r="X64" s="939" t="s">
        <v>428</v>
      </c>
      <c r="Y64" s="940"/>
      <c r="Z64" s="941"/>
      <c r="AA64" s="357" t="s">
        <v>378</v>
      </c>
      <c r="AB64" s="358" t="s">
        <v>378</v>
      </c>
      <c r="AC64" s="338" t="s">
        <v>378</v>
      </c>
      <c r="AD64" s="338" t="s">
        <v>378</v>
      </c>
      <c r="AE64" s="338" t="s">
        <v>378</v>
      </c>
      <c r="AF64" s="338" t="s">
        <v>378</v>
      </c>
      <c r="AG64" s="338" t="s">
        <v>378</v>
      </c>
      <c r="AH64" s="338" t="s">
        <v>378</v>
      </c>
      <c r="AI64" s="338" t="s">
        <v>378</v>
      </c>
      <c r="AJ64" s="338" t="s">
        <v>378</v>
      </c>
      <c r="AK64" s="338" t="s">
        <v>378</v>
      </c>
      <c r="AL64" s="338" t="s">
        <v>378</v>
      </c>
      <c r="AM64" s="338" t="s">
        <v>378</v>
      </c>
      <c r="AN64" s="338" t="s">
        <v>378</v>
      </c>
      <c r="AO64" s="337" t="s">
        <v>378</v>
      </c>
      <c r="AP64" s="337" t="s">
        <v>378</v>
      </c>
      <c r="AQ64" s="337" t="s">
        <v>378</v>
      </c>
      <c r="AR64" s="337" t="s">
        <v>378</v>
      </c>
      <c r="AS64" s="337" t="s">
        <v>378</v>
      </c>
      <c r="AT64" s="337" t="s">
        <v>378</v>
      </c>
      <c r="AU64" s="337" t="s">
        <v>378</v>
      </c>
      <c r="AV64" s="337" t="s">
        <v>378</v>
      </c>
      <c r="AW64" s="337" t="s">
        <v>378</v>
      </c>
    </row>
    <row r="65" spans="1:49" ht="15.75" customHeight="1">
      <c r="A65" s="395" t="s">
        <v>378</v>
      </c>
      <c r="B65" s="391" t="s">
        <v>387</v>
      </c>
      <c r="C65" s="335" t="s">
        <v>388</v>
      </c>
      <c r="D65" s="280"/>
      <c r="E65" s="279"/>
      <c r="F65" s="564"/>
      <c r="G65" s="279"/>
      <c r="H65" s="279"/>
      <c r="I65" s="937"/>
      <c r="J65" s="938"/>
      <c r="K65" s="345" t="s">
        <v>232</v>
      </c>
      <c r="L65" s="345" t="s">
        <v>233</v>
      </c>
      <c r="M65" s="345" t="s">
        <v>234</v>
      </c>
      <c r="N65" s="345" t="s">
        <v>235</v>
      </c>
      <c r="O65" s="345" t="s">
        <v>236</v>
      </c>
      <c r="P65" s="345" t="s">
        <v>237</v>
      </c>
      <c r="Q65" s="345" t="s">
        <v>238</v>
      </c>
      <c r="R65" s="345" t="s">
        <v>239</v>
      </c>
      <c r="S65" s="345" t="s">
        <v>240</v>
      </c>
      <c r="T65" s="345" t="s">
        <v>241</v>
      </c>
      <c r="U65" s="345" t="s">
        <v>242</v>
      </c>
      <c r="V65" s="345" t="s">
        <v>243</v>
      </c>
      <c r="W65" s="356" t="s">
        <v>378</v>
      </c>
      <c r="X65" s="435">
        <v>2030</v>
      </c>
      <c r="Y65" s="436">
        <v>2040</v>
      </c>
      <c r="Z65" s="437">
        <v>2050</v>
      </c>
      <c r="AA65" s="357" t="s">
        <v>378</v>
      </c>
      <c r="AB65" s="358" t="s">
        <v>378</v>
      </c>
      <c r="AC65" s="338" t="s">
        <v>378</v>
      </c>
      <c r="AD65" s="338" t="s">
        <v>378</v>
      </c>
      <c r="AE65" s="338" t="s">
        <v>378</v>
      </c>
      <c r="AF65" s="338" t="s">
        <v>378</v>
      </c>
      <c r="AG65" s="338" t="s">
        <v>378</v>
      </c>
      <c r="AH65" s="338" t="s">
        <v>378</v>
      </c>
      <c r="AI65" s="338" t="s">
        <v>378</v>
      </c>
      <c r="AJ65" s="338" t="s">
        <v>378</v>
      </c>
      <c r="AK65" s="338" t="s">
        <v>378</v>
      </c>
      <c r="AL65" s="338" t="s">
        <v>378</v>
      </c>
      <c r="AM65" s="338" t="s">
        <v>378</v>
      </c>
      <c r="AN65" s="338" t="s">
        <v>378</v>
      </c>
      <c r="AO65" s="337" t="s">
        <v>378</v>
      </c>
      <c r="AP65" s="337" t="s">
        <v>378</v>
      </c>
      <c r="AQ65" s="337" t="s">
        <v>378</v>
      </c>
      <c r="AR65" s="337" t="s">
        <v>378</v>
      </c>
      <c r="AS65" s="337" t="s">
        <v>378</v>
      </c>
      <c r="AT65" s="337" t="s">
        <v>378</v>
      </c>
      <c r="AU65" s="337" t="s">
        <v>378</v>
      </c>
      <c r="AV65" s="337" t="s">
        <v>378</v>
      </c>
      <c r="AW65" s="337" t="s">
        <v>378</v>
      </c>
    </row>
    <row r="66" spans="1:49" ht="17">
      <c r="A66" s="395" t="s">
        <v>378</v>
      </c>
      <c r="B66" s="391" t="s">
        <v>389</v>
      </c>
      <c r="C66" s="335" t="s">
        <v>390</v>
      </c>
      <c r="D66" s="310"/>
      <c r="E66" s="310"/>
      <c r="F66" s="564"/>
      <c r="G66" s="309"/>
      <c r="H66" s="279"/>
      <c r="I66" s="361" t="s">
        <v>246</v>
      </c>
      <c r="J66" s="362" t="s">
        <v>377</v>
      </c>
      <c r="K66" s="143">
        <f>(K220-K153-K294)</f>
        <v>0</v>
      </c>
      <c r="L66" s="143">
        <f t="shared" ref="L66:V66" si="0">(L220-L153-L294)</f>
        <v>0</v>
      </c>
      <c r="M66" s="143">
        <f t="shared" si="0"/>
        <v>0</v>
      </c>
      <c r="N66" s="143">
        <f t="shared" si="0"/>
        <v>0</v>
      </c>
      <c r="O66" s="143">
        <f t="shared" si="0"/>
        <v>0</v>
      </c>
      <c r="P66" s="143">
        <f t="shared" si="0"/>
        <v>0</v>
      </c>
      <c r="Q66" s="143">
        <f t="shared" si="0"/>
        <v>0</v>
      </c>
      <c r="R66" s="143">
        <f t="shared" si="0"/>
        <v>0</v>
      </c>
      <c r="S66" s="143">
        <f t="shared" si="0"/>
        <v>0</v>
      </c>
      <c r="T66" s="143">
        <f t="shared" si="0"/>
        <v>0</v>
      </c>
      <c r="U66" s="143">
        <f t="shared" si="0"/>
        <v>0</v>
      </c>
      <c r="V66" s="143">
        <f t="shared" si="0"/>
        <v>0</v>
      </c>
      <c r="W66" s="357" t="s">
        <v>378</v>
      </c>
      <c r="X66" s="357" t="s">
        <v>378</v>
      </c>
      <c r="Y66" s="357" t="s">
        <v>378</v>
      </c>
      <c r="Z66" s="357" t="s">
        <v>378</v>
      </c>
      <c r="AA66" s="357" t="s">
        <v>378</v>
      </c>
      <c r="AB66" s="358" t="s">
        <v>378</v>
      </c>
      <c r="AC66" s="338" t="s">
        <v>378</v>
      </c>
      <c r="AD66" s="338" t="s">
        <v>378</v>
      </c>
      <c r="AE66" s="338" t="s">
        <v>378</v>
      </c>
      <c r="AF66" s="338" t="s">
        <v>378</v>
      </c>
      <c r="AG66" s="338" t="s">
        <v>378</v>
      </c>
      <c r="AH66" s="338" t="s">
        <v>378</v>
      </c>
      <c r="AI66" s="338" t="s">
        <v>378</v>
      </c>
      <c r="AJ66" s="338" t="s">
        <v>378</v>
      </c>
      <c r="AK66" s="338" t="s">
        <v>378</v>
      </c>
      <c r="AL66" s="338" t="s">
        <v>378</v>
      </c>
      <c r="AM66" s="338" t="s">
        <v>378</v>
      </c>
      <c r="AN66" s="338" t="s">
        <v>378</v>
      </c>
      <c r="AO66" s="337" t="s">
        <v>378</v>
      </c>
      <c r="AP66" s="337" t="s">
        <v>378</v>
      </c>
      <c r="AQ66" s="337" t="s">
        <v>378</v>
      </c>
      <c r="AR66" s="337" t="s">
        <v>378</v>
      </c>
      <c r="AS66" s="337" t="s">
        <v>378</v>
      </c>
      <c r="AT66" s="337" t="s">
        <v>378</v>
      </c>
      <c r="AU66" s="337" t="s">
        <v>378</v>
      </c>
      <c r="AV66" s="337" t="s">
        <v>378</v>
      </c>
      <c r="AW66" s="337" t="s">
        <v>378</v>
      </c>
    </row>
    <row r="67" spans="1:49" ht="17">
      <c r="A67" s="395" t="s">
        <v>378</v>
      </c>
      <c r="B67" s="391" t="s">
        <v>391</v>
      </c>
      <c r="C67" s="335" t="s">
        <v>392</v>
      </c>
      <c r="D67" s="310"/>
      <c r="E67" s="310"/>
      <c r="F67" s="564"/>
      <c r="G67" s="309"/>
      <c r="H67" s="279"/>
      <c r="I67" s="332" t="s">
        <v>250</v>
      </c>
      <c r="J67" s="363" t="s">
        <v>377</v>
      </c>
      <c r="K67" s="143">
        <f>(K221-K154-K295)</f>
        <v>0</v>
      </c>
      <c r="L67" s="143">
        <f t="shared" ref="L67:V67" si="1">(L221-L154-L295)</f>
        <v>0</v>
      </c>
      <c r="M67" s="143">
        <f t="shared" si="1"/>
        <v>0</v>
      </c>
      <c r="N67" s="143">
        <f t="shared" si="1"/>
        <v>0</v>
      </c>
      <c r="O67" s="143">
        <f t="shared" si="1"/>
        <v>0</v>
      </c>
      <c r="P67" s="143">
        <f t="shared" si="1"/>
        <v>0</v>
      </c>
      <c r="Q67" s="143">
        <f t="shared" si="1"/>
        <v>0</v>
      </c>
      <c r="R67" s="143">
        <f t="shared" si="1"/>
        <v>0</v>
      </c>
      <c r="S67" s="143">
        <f t="shared" si="1"/>
        <v>0</v>
      </c>
      <c r="T67" s="143">
        <f t="shared" si="1"/>
        <v>0</v>
      </c>
      <c r="U67" s="143">
        <f t="shared" si="1"/>
        <v>0</v>
      </c>
      <c r="V67" s="143">
        <f t="shared" si="1"/>
        <v>0</v>
      </c>
      <c r="W67" s="357" t="s">
        <v>378</v>
      </c>
      <c r="X67" s="372">
        <f>(X221-X154-X295)</f>
        <v>0</v>
      </c>
      <c r="Y67" s="372">
        <f>(Y221-Y154-Y295)</f>
        <v>0</v>
      </c>
      <c r="Z67" s="372">
        <f>(Z221-Z154-Z295)</f>
        <v>0</v>
      </c>
      <c r="AA67" s="357" t="s">
        <v>378</v>
      </c>
      <c r="AB67" s="358" t="s">
        <v>378</v>
      </c>
      <c r="AC67" s="338" t="s">
        <v>378</v>
      </c>
      <c r="AD67" s="338" t="s">
        <v>378</v>
      </c>
      <c r="AE67" s="338" t="s">
        <v>378</v>
      </c>
      <c r="AF67" s="338" t="s">
        <v>378</v>
      </c>
      <c r="AG67" s="338" t="s">
        <v>378</v>
      </c>
      <c r="AH67" s="338" t="s">
        <v>378</v>
      </c>
      <c r="AI67" s="338" t="s">
        <v>378</v>
      </c>
      <c r="AJ67" s="338" t="s">
        <v>378</v>
      </c>
      <c r="AK67" s="338" t="s">
        <v>378</v>
      </c>
      <c r="AL67" s="338" t="s">
        <v>378</v>
      </c>
      <c r="AM67" s="338" t="s">
        <v>378</v>
      </c>
      <c r="AN67" s="338" t="s">
        <v>378</v>
      </c>
      <c r="AO67" s="337" t="s">
        <v>378</v>
      </c>
      <c r="AP67" s="337" t="s">
        <v>378</v>
      </c>
      <c r="AQ67" s="337" t="s">
        <v>378</v>
      </c>
      <c r="AR67" s="337" t="s">
        <v>378</v>
      </c>
      <c r="AS67" s="337" t="s">
        <v>378</v>
      </c>
      <c r="AT67" s="337" t="s">
        <v>378</v>
      </c>
      <c r="AU67" s="337" t="s">
        <v>378</v>
      </c>
      <c r="AV67" s="337" t="s">
        <v>378</v>
      </c>
      <c r="AW67" s="337" t="s">
        <v>378</v>
      </c>
    </row>
    <row r="68" spans="1:49" ht="16">
      <c r="A68" s="395" t="s">
        <v>378</v>
      </c>
      <c r="B68" s="282" t="s">
        <v>270</v>
      </c>
      <c r="C68" s="280" t="s">
        <v>393</v>
      </c>
      <c r="D68" s="310"/>
      <c r="E68" s="310"/>
      <c r="F68" s="564"/>
      <c r="G68" s="309"/>
      <c r="H68" s="309"/>
      <c r="I68" s="359" t="s">
        <v>429</v>
      </c>
      <c r="J68" s="355"/>
      <c r="K68" s="355"/>
      <c r="L68" s="355"/>
      <c r="M68" s="355"/>
      <c r="N68" s="355"/>
      <c r="O68" s="355"/>
      <c r="P68" s="356"/>
      <c r="Q68" s="356"/>
      <c r="R68" s="356" t="s">
        <v>378</v>
      </c>
      <c r="S68" s="356" t="s">
        <v>378</v>
      </c>
      <c r="T68" s="356" t="s">
        <v>378</v>
      </c>
      <c r="U68" s="357" t="s">
        <v>378</v>
      </c>
      <c r="V68" s="357" t="s">
        <v>378</v>
      </c>
      <c r="W68" s="357" t="s">
        <v>378</v>
      </c>
      <c r="X68" s="365" t="s">
        <v>378</v>
      </c>
      <c r="Y68" s="357" t="s">
        <v>378</v>
      </c>
      <c r="Z68" s="357" t="s">
        <v>378</v>
      </c>
      <c r="AA68" s="357" t="s">
        <v>378</v>
      </c>
      <c r="AB68" s="358" t="s">
        <v>378</v>
      </c>
      <c r="AC68" s="338" t="s">
        <v>378</v>
      </c>
      <c r="AD68" s="338" t="s">
        <v>378</v>
      </c>
      <c r="AE68" s="338" t="s">
        <v>378</v>
      </c>
      <c r="AF68" s="338" t="s">
        <v>378</v>
      </c>
      <c r="AG68" s="338" t="s">
        <v>378</v>
      </c>
      <c r="AH68" s="338" t="s">
        <v>378</v>
      </c>
      <c r="AI68" s="338" t="s">
        <v>378</v>
      </c>
      <c r="AJ68" s="338" t="s">
        <v>378</v>
      </c>
      <c r="AK68" s="338" t="s">
        <v>378</v>
      </c>
      <c r="AL68" s="338" t="s">
        <v>378</v>
      </c>
      <c r="AM68" s="338" t="s">
        <v>378</v>
      </c>
      <c r="AN68" s="338" t="s">
        <v>378</v>
      </c>
      <c r="AO68" s="337" t="s">
        <v>378</v>
      </c>
      <c r="AP68" s="337" t="s">
        <v>378</v>
      </c>
      <c r="AQ68" s="337" t="s">
        <v>378</v>
      </c>
      <c r="AR68" s="337" t="s">
        <v>378</v>
      </c>
      <c r="AS68" s="337" t="s">
        <v>378</v>
      </c>
      <c r="AT68" s="337" t="s">
        <v>378</v>
      </c>
      <c r="AU68" s="337" t="s">
        <v>378</v>
      </c>
      <c r="AV68" s="337" t="s">
        <v>378</v>
      </c>
      <c r="AW68" s="337" t="s">
        <v>378</v>
      </c>
    </row>
    <row r="69" spans="1:49" ht="15.5">
      <c r="A69" s="395" t="s">
        <v>378</v>
      </c>
      <c r="B69" s="360" t="s">
        <v>378</v>
      </c>
      <c r="C69" s="528" t="s">
        <v>378</v>
      </c>
      <c r="D69" s="526" t="s">
        <v>378</v>
      </c>
      <c r="E69" s="364" t="s">
        <v>378</v>
      </c>
      <c r="F69" s="364" t="s">
        <v>378</v>
      </c>
      <c r="G69" s="355" t="s">
        <v>378</v>
      </c>
      <c r="H69" s="355" t="s">
        <v>378</v>
      </c>
      <c r="I69" s="359"/>
      <c r="J69" s="359"/>
      <c r="K69" s="359"/>
      <c r="L69" s="359"/>
      <c r="M69" s="359"/>
      <c r="N69" s="359"/>
      <c r="O69" s="359"/>
      <c r="P69" s="359"/>
      <c r="Q69" s="359"/>
      <c r="R69" s="359"/>
      <c r="S69" s="359"/>
      <c r="T69" s="359"/>
      <c r="U69" s="359"/>
      <c r="V69" s="359"/>
      <c r="W69" s="359"/>
      <c r="X69" s="359"/>
      <c r="Y69" s="359"/>
      <c r="Z69" s="357" t="s">
        <v>378</v>
      </c>
      <c r="AA69" s="357" t="s">
        <v>378</v>
      </c>
      <c r="AB69" s="358" t="s">
        <v>378</v>
      </c>
      <c r="AC69" s="338" t="s">
        <v>378</v>
      </c>
      <c r="AD69" s="338" t="s">
        <v>378</v>
      </c>
      <c r="AE69" s="338" t="s">
        <v>378</v>
      </c>
      <c r="AF69" s="338" t="s">
        <v>378</v>
      </c>
      <c r="AG69" s="338" t="s">
        <v>378</v>
      </c>
      <c r="AH69" s="338" t="s">
        <v>378</v>
      </c>
      <c r="AI69" s="338" t="s">
        <v>378</v>
      </c>
      <c r="AJ69" s="338" t="s">
        <v>378</v>
      </c>
      <c r="AK69" s="338" t="s">
        <v>378</v>
      </c>
      <c r="AL69" s="338" t="s">
        <v>378</v>
      </c>
      <c r="AM69" s="338" t="s">
        <v>378</v>
      </c>
      <c r="AN69" s="338" t="s">
        <v>378</v>
      </c>
      <c r="AO69" s="337" t="s">
        <v>378</v>
      </c>
      <c r="AP69" s="337" t="s">
        <v>378</v>
      </c>
      <c r="AQ69" s="337" t="s">
        <v>378</v>
      </c>
      <c r="AR69" s="337" t="s">
        <v>378</v>
      </c>
      <c r="AS69" s="337" t="s">
        <v>378</v>
      </c>
      <c r="AT69" s="337" t="s">
        <v>378</v>
      </c>
      <c r="AU69" s="337" t="s">
        <v>378</v>
      </c>
      <c r="AV69" s="337" t="s">
        <v>378</v>
      </c>
      <c r="AW69" s="337" t="s">
        <v>378</v>
      </c>
    </row>
    <row r="70" spans="1:49" ht="15.5">
      <c r="A70" s="395" t="s">
        <v>378</v>
      </c>
      <c r="B70" s="366" t="s">
        <v>378</v>
      </c>
      <c r="C70" s="367" t="s">
        <v>378</v>
      </c>
      <c r="D70" s="367" t="s">
        <v>378</v>
      </c>
      <c r="E70" s="367" t="s">
        <v>378</v>
      </c>
      <c r="F70" s="367" t="s">
        <v>378</v>
      </c>
      <c r="G70" s="367" t="s">
        <v>378</v>
      </c>
      <c r="H70" s="367" t="s">
        <v>378</v>
      </c>
      <c r="I70" s="367" t="s">
        <v>378</v>
      </c>
      <c r="J70" s="367" t="s">
        <v>378</v>
      </c>
      <c r="K70" s="367" t="s">
        <v>378</v>
      </c>
      <c r="L70" s="367" t="s">
        <v>378</v>
      </c>
      <c r="M70" s="367" t="s">
        <v>378</v>
      </c>
      <c r="N70" s="367" t="s">
        <v>378</v>
      </c>
      <c r="O70" s="368" t="s">
        <v>378</v>
      </c>
      <c r="P70" s="368" t="s">
        <v>378</v>
      </c>
      <c r="Q70" s="368" t="s">
        <v>378</v>
      </c>
      <c r="R70" s="369" t="s">
        <v>378</v>
      </c>
      <c r="S70" s="369" t="s">
        <v>378</v>
      </c>
      <c r="T70" s="369" t="s">
        <v>378</v>
      </c>
      <c r="U70" s="369" t="s">
        <v>378</v>
      </c>
      <c r="V70" s="369" t="s">
        <v>378</v>
      </c>
      <c r="W70" s="369" t="s">
        <v>378</v>
      </c>
      <c r="X70" s="369" t="s">
        <v>378</v>
      </c>
      <c r="Y70" s="370" t="s">
        <v>378</v>
      </c>
      <c r="Z70" s="370" t="s">
        <v>378</v>
      </c>
      <c r="AA70" s="370" t="s">
        <v>378</v>
      </c>
      <c r="AB70" s="371" t="s">
        <v>378</v>
      </c>
      <c r="AC70" s="338" t="s">
        <v>378</v>
      </c>
      <c r="AD70" s="338" t="s">
        <v>378</v>
      </c>
      <c r="AE70" s="338" t="s">
        <v>378</v>
      </c>
      <c r="AF70" s="338" t="s">
        <v>378</v>
      </c>
      <c r="AG70" s="338" t="s">
        <v>378</v>
      </c>
      <c r="AH70" s="338" t="s">
        <v>378</v>
      </c>
      <c r="AI70" s="338" t="s">
        <v>378</v>
      </c>
      <c r="AJ70" s="338" t="s">
        <v>378</v>
      </c>
      <c r="AK70" s="338" t="s">
        <v>378</v>
      </c>
      <c r="AL70" s="338" t="s">
        <v>378</v>
      </c>
      <c r="AM70" s="338" t="s">
        <v>378</v>
      </c>
      <c r="AN70" s="338" t="s">
        <v>378</v>
      </c>
      <c r="AO70" s="338" t="s">
        <v>378</v>
      </c>
      <c r="AP70" s="338" t="s">
        <v>378</v>
      </c>
      <c r="AQ70" s="338" t="s">
        <v>378</v>
      </c>
      <c r="AR70" s="338" t="s">
        <v>378</v>
      </c>
      <c r="AS70" s="337" t="s">
        <v>378</v>
      </c>
      <c r="AT70" s="337" t="s">
        <v>378</v>
      </c>
      <c r="AU70" s="337" t="s">
        <v>378</v>
      </c>
      <c r="AV70" s="337" t="s">
        <v>378</v>
      </c>
      <c r="AW70" s="337" t="s">
        <v>378</v>
      </c>
    </row>
    <row r="71" spans="1:49" ht="15.5">
      <c r="A71" s="141"/>
      <c r="B71" s="6"/>
      <c r="C71" s="6"/>
      <c r="D71" s="6"/>
      <c r="E71" s="6"/>
      <c r="F71" s="6"/>
      <c r="G71" s="6"/>
      <c r="H71" s="6"/>
      <c r="I71" s="6"/>
      <c r="J71" s="6"/>
      <c r="K71" s="6"/>
      <c r="L71" s="6"/>
      <c r="M71" s="6"/>
      <c r="N71" s="6"/>
      <c r="O71" s="6"/>
      <c r="P71" s="6"/>
      <c r="Q71" s="6"/>
      <c r="R71" s="163"/>
      <c r="S71" s="163"/>
      <c r="T71" s="163"/>
      <c r="U71" s="163"/>
      <c r="V71" s="163"/>
      <c r="W71" s="163"/>
      <c r="X71" s="163"/>
      <c r="Y71" s="163"/>
      <c r="Z71" s="80"/>
      <c r="AA71" s="80"/>
      <c r="AB71" s="80"/>
      <c r="AC71" s="77"/>
      <c r="AD71" s="77"/>
      <c r="AE71" s="77"/>
      <c r="AG71" s="77"/>
      <c r="AH71" s="77"/>
      <c r="AI71" s="77"/>
      <c r="AJ71" s="77"/>
      <c r="AK71" s="77"/>
      <c r="AL71" s="77"/>
      <c r="AM71" s="77"/>
      <c r="AN71" s="77"/>
      <c r="AO71" s="77"/>
      <c r="AP71" s="77"/>
      <c r="AQ71" s="77"/>
      <c r="AR71" s="77"/>
      <c r="AS71" s="77"/>
      <c r="AT71" s="50"/>
      <c r="AU71" s="50"/>
      <c r="AV71" s="50"/>
      <c r="AW71" s="50"/>
    </row>
    <row r="72" spans="1:49" s="1" customFormat="1">
      <c r="A72" s="394"/>
      <c r="B72" s="212"/>
      <c r="C72" s="212"/>
      <c r="D72" s="212"/>
      <c r="E72" s="212"/>
      <c r="F72" s="212"/>
      <c r="G72" s="212"/>
      <c r="H72" s="212"/>
      <c r="I72" s="212"/>
      <c r="J72" s="212"/>
      <c r="K72" s="212"/>
      <c r="L72" s="212"/>
      <c r="M72" s="212"/>
      <c r="N72" s="212"/>
      <c r="O72" s="212"/>
      <c r="P72" s="212"/>
      <c r="Q72" s="212"/>
      <c r="R72" s="78"/>
      <c r="S72" s="78"/>
      <c r="T72" s="78"/>
      <c r="U72" s="78"/>
      <c r="V72" s="78"/>
      <c r="W72" s="78"/>
      <c r="X72" s="78"/>
      <c r="Y72" s="78"/>
      <c r="Z72" s="78"/>
      <c r="AA72" s="78"/>
      <c r="AB72" s="78"/>
      <c r="AC72" s="77"/>
      <c r="AD72" s="77"/>
      <c r="AE72" s="77"/>
      <c r="AF72" s="77"/>
      <c r="AG72" s="77"/>
      <c r="AH72" s="77"/>
      <c r="AI72" s="77"/>
      <c r="AJ72" s="77"/>
      <c r="AK72" s="77"/>
      <c r="AL72" s="77"/>
      <c r="AM72" s="77"/>
      <c r="AN72" s="77"/>
      <c r="AO72" s="77"/>
      <c r="AP72" s="77"/>
      <c r="AQ72" s="77"/>
      <c r="AR72" s="77"/>
      <c r="AS72" s="77"/>
      <c r="AT72" s="70"/>
      <c r="AU72" s="70"/>
      <c r="AV72" s="70"/>
      <c r="AW72" s="70"/>
    </row>
    <row r="73" spans="1:49" s="1" customFormat="1" ht="15.5">
      <c r="A73" s="394"/>
      <c r="B73" s="839" t="s">
        <v>396</v>
      </c>
      <c r="C73" s="840"/>
      <c r="D73" s="840"/>
      <c r="E73" s="840"/>
      <c r="F73" s="840"/>
      <c r="G73" s="840"/>
      <c r="H73" s="840"/>
      <c r="I73" s="840"/>
      <c r="J73" s="840"/>
      <c r="K73" s="840"/>
      <c r="L73" s="840"/>
      <c r="M73" s="840"/>
      <c r="N73" s="840"/>
      <c r="O73" s="840"/>
      <c r="P73" s="840"/>
      <c r="Q73" s="840"/>
      <c r="R73" s="840"/>
      <c r="S73" s="840"/>
      <c r="T73" s="840"/>
      <c r="U73" s="840"/>
      <c r="V73" s="840"/>
      <c r="W73" s="840"/>
      <c r="X73" s="840"/>
      <c r="Y73" s="840"/>
      <c r="Z73" s="840"/>
      <c r="AA73" s="840"/>
      <c r="AB73" s="840"/>
      <c r="AC73" s="77"/>
      <c r="AD73" s="77"/>
      <c r="AE73" s="77"/>
      <c r="AF73" s="77"/>
      <c r="AG73" s="77"/>
      <c r="AH73" s="77"/>
      <c r="AI73" s="77"/>
      <c r="AJ73" s="77"/>
      <c r="AK73" s="77"/>
      <c r="AL73" s="77"/>
      <c r="AM73" s="77"/>
      <c r="AN73" s="77"/>
      <c r="AO73" s="77"/>
      <c r="AP73" s="77"/>
      <c r="AQ73" s="77"/>
      <c r="AR73" s="77"/>
      <c r="AS73" s="77"/>
      <c r="AT73" s="70"/>
      <c r="AU73" s="70"/>
      <c r="AV73" s="70"/>
      <c r="AW73" s="70"/>
    </row>
    <row r="74" spans="1:49" s="77" customFormat="1">
      <c r="A74" s="78"/>
      <c r="B74" s="164"/>
      <c r="C74" s="164"/>
      <c r="D74" s="164"/>
      <c r="E74" s="164"/>
      <c r="F74" s="164"/>
      <c r="G74" s="164"/>
      <c r="H74" s="164"/>
      <c r="I74" s="164"/>
      <c r="J74" s="164"/>
      <c r="K74" s="164"/>
      <c r="L74" s="164"/>
      <c r="M74" s="164"/>
      <c r="N74" s="164"/>
      <c r="O74" s="164"/>
      <c r="P74" s="164"/>
      <c r="Q74" s="164"/>
      <c r="R74" s="78"/>
      <c r="S74" s="78"/>
      <c r="T74" s="78"/>
      <c r="U74" s="78"/>
      <c r="V74" s="78"/>
      <c r="W74" s="78"/>
      <c r="X74" s="78"/>
      <c r="Y74" s="78"/>
      <c r="Z74" s="78"/>
      <c r="AA74" s="78"/>
      <c r="AB74" s="78"/>
    </row>
    <row r="75" spans="1:49" s="77" customFormat="1" ht="15" customHeight="1">
      <c r="A75" s="78"/>
      <c r="B75" s="824" t="s">
        <v>453</v>
      </c>
      <c r="C75" s="824"/>
      <c r="D75" s="824"/>
      <c r="E75" s="824"/>
      <c r="F75" s="824"/>
      <c r="G75" s="824"/>
      <c r="H75" s="824"/>
      <c r="I75" s="824"/>
      <c r="J75" s="824"/>
      <c r="K75" s="824"/>
      <c r="L75" s="824"/>
      <c r="M75" s="824"/>
      <c r="N75" s="824"/>
      <c r="O75" s="824"/>
      <c r="P75" s="824"/>
      <c r="Q75" s="824"/>
      <c r="R75" s="78"/>
      <c r="S75" s="78"/>
      <c r="T75" s="78"/>
      <c r="U75" s="78"/>
      <c r="V75" s="78"/>
      <c r="W75" s="78"/>
      <c r="X75" s="78"/>
      <c r="Y75" s="78"/>
      <c r="Z75" s="78"/>
      <c r="AA75" s="78"/>
      <c r="AB75" s="78"/>
    </row>
    <row r="76" spans="1:49" s="77" customFormat="1">
      <c r="A76" s="78"/>
      <c r="B76" s="824"/>
      <c r="C76" s="824"/>
      <c r="D76" s="824"/>
      <c r="E76" s="824"/>
      <c r="F76" s="824"/>
      <c r="G76" s="824"/>
      <c r="H76" s="824"/>
      <c r="I76" s="824"/>
      <c r="J76" s="824"/>
      <c r="K76" s="824"/>
      <c r="L76" s="824"/>
      <c r="M76" s="824"/>
      <c r="N76" s="824"/>
      <c r="O76" s="824"/>
      <c r="P76" s="824"/>
      <c r="Q76" s="824"/>
      <c r="R76" s="78"/>
      <c r="S76" s="78"/>
      <c r="T76" s="78"/>
      <c r="U76" s="78"/>
      <c r="V76" s="78"/>
      <c r="W76" s="78"/>
      <c r="X76" s="78"/>
      <c r="Y76" s="78"/>
      <c r="Z76" s="78"/>
      <c r="AA76" s="78"/>
      <c r="AB76" s="78"/>
    </row>
    <row r="77" spans="1:49" s="77" customFormat="1">
      <c r="A77" s="78"/>
      <c r="B77" s="824"/>
      <c r="C77" s="824"/>
      <c r="D77" s="824"/>
      <c r="E77" s="824"/>
      <c r="F77" s="824"/>
      <c r="G77" s="824"/>
      <c r="H77" s="824"/>
      <c r="I77" s="824"/>
      <c r="J77" s="824"/>
      <c r="K77" s="824"/>
      <c r="L77" s="824"/>
      <c r="M77" s="824"/>
      <c r="N77" s="824"/>
      <c r="O77" s="824"/>
      <c r="P77" s="824"/>
      <c r="Q77" s="824"/>
      <c r="R77" s="78"/>
      <c r="S77" s="78"/>
      <c r="T77" s="78"/>
      <c r="U77" s="78"/>
      <c r="V77" s="78"/>
      <c r="W77" s="78"/>
      <c r="X77" s="78"/>
      <c r="Y77" s="78"/>
      <c r="Z77" s="78"/>
      <c r="AA77" s="78"/>
      <c r="AB77" s="78"/>
    </row>
    <row r="78" spans="1:49" s="77" customFormat="1">
      <c r="A78" s="78"/>
      <c r="B78" s="824"/>
      <c r="C78" s="824"/>
      <c r="D78" s="824"/>
      <c r="E78" s="824"/>
      <c r="F78" s="824"/>
      <c r="G78" s="824"/>
      <c r="H78" s="824"/>
      <c r="I78" s="824"/>
      <c r="J78" s="824"/>
      <c r="K78" s="824"/>
      <c r="L78" s="824"/>
      <c r="M78" s="824"/>
      <c r="N78" s="824"/>
      <c r="O78" s="824"/>
      <c r="P78" s="824"/>
      <c r="Q78" s="824"/>
      <c r="R78" s="78"/>
      <c r="S78" s="78"/>
      <c r="T78" s="78"/>
      <c r="U78" s="78"/>
      <c r="V78" s="78"/>
      <c r="W78" s="78"/>
      <c r="X78" s="78"/>
      <c r="Y78" s="78"/>
      <c r="Z78" s="78"/>
      <c r="AA78" s="78"/>
      <c r="AB78" s="78"/>
    </row>
    <row r="79" spans="1:49" s="77" customFormat="1">
      <c r="A79" s="78"/>
      <c r="B79" s="824"/>
      <c r="C79" s="824"/>
      <c r="D79" s="824"/>
      <c r="E79" s="824"/>
      <c r="F79" s="824"/>
      <c r="G79" s="824"/>
      <c r="H79" s="824"/>
      <c r="I79" s="824"/>
      <c r="J79" s="824"/>
      <c r="K79" s="824"/>
      <c r="L79" s="824"/>
      <c r="M79" s="824"/>
      <c r="N79" s="824"/>
      <c r="O79" s="824"/>
      <c r="P79" s="824"/>
      <c r="Q79" s="824"/>
      <c r="R79" s="78"/>
      <c r="S79" s="78"/>
      <c r="T79" s="78"/>
      <c r="U79" s="78"/>
      <c r="V79" s="78"/>
      <c r="W79" s="78"/>
      <c r="X79" s="78"/>
      <c r="Y79" s="78"/>
      <c r="Z79" s="78"/>
      <c r="AA79" s="78"/>
      <c r="AB79" s="78"/>
    </row>
    <row r="80" spans="1:49" s="77" customFormat="1">
      <c r="A80" s="78"/>
      <c r="B80" s="824"/>
      <c r="C80" s="824"/>
      <c r="D80" s="824"/>
      <c r="E80" s="824"/>
      <c r="F80" s="824"/>
      <c r="G80" s="824"/>
      <c r="H80" s="824"/>
      <c r="I80" s="824"/>
      <c r="J80" s="824"/>
      <c r="K80" s="824"/>
      <c r="L80" s="824"/>
      <c r="M80" s="824"/>
      <c r="N80" s="824"/>
      <c r="O80" s="824"/>
      <c r="P80" s="824"/>
      <c r="Q80" s="824"/>
      <c r="R80" s="78"/>
      <c r="S80" s="78"/>
      <c r="T80" s="78"/>
      <c r="U80" s="78"/>
      <c r="V80" s="78"/>
      <c r="W80" s="78"/>
      <c r="X80" s="78"/>
      <c r="Y80" s="78"/>
      <c r="Z80" s="78"/>
      <c r="AA80" s="78"/>
      <c r="AB80" s="78"/>
    </row>
    <row r="81" spans="1:28" s="77" customFormat="1">
      <c r="A81" s="78"/>
      <c r="B81" s="824" t="s">
        <v>275</v>
      </c>
      <c r="C81" s="824"/>
      <c r="D81" s="824"/>
      <c r="E81" s="824"/>
      <c r="F81" s="824"/>
      <c r="G81" s="824"/>
      <c r="H81" s="824"/>
      <c r="I81" s="824"/>
      <c r="J81" s="824"/>
      <c r="K81" s="824"/>
      <c r="L81" s="824"/>
      <c r="M81" s="824"/>
      <c r="N81" s="824"/>
      <c r="O81" s="824"/>
      <c r="P81" s="824"/>
      <c r="Q81" s="824"/>
      <c r="R81" s="78"/>
      <c r="S81" s="78"/>
      <c r="T81" s="78"/>
      <c r="U81" s="78"/>
      <c r="V81" s="78"/>
      <c r="W81" s="78"/>
      <c r="X81" s="78"/>
      <c r="Y81" s="78"/>
      <c r="Z81" s="78"/>
      <c r="AA81" s="78"/>
      <c r="AB81" s="78"/>
    </row>
    <row r="82" spans="1:28" s="77" customFormat="1">
      <c r="A82" s="78"/>
      <c r="B82" s="824"/>
      <c r="C82" s="824"/>
      <c r="D82" s="824"/>
      <c r="E82" s="824"/>
      <c r="F82" s="824"/>
      <c r="G82" s="824"/>
      <c r="H82" s="824"/>
      <c r="I82" s="824"/>
      <c r="J82" s="824"/>
      <c r="K82" s="824"/>
      <c r="L82" s="824"/>
      <c r="M82" s="824"/>
      <c r="N82" s="824"/>
      <c r="O82" s="824"/>
      <c r="P82" s="824"/>
      <c r="Q82" s="824"/>
      <c r="R82" s="78"/>
      <c r="S82" s="78"/>
      <c r="T82" s="78"/>
      <c r="U82" s="78"/>
      <c r="V82" s="78"/>
      <c r="W82" s="78"/>
      <c r="X82" s="78"/>
      <c r="Y82" s="78"/>
      <c r="Z82" s="78"/>
      <c r="AA82" s="78"/>
      <c r="AB82" s="78"/>
    </row>
    <row r="83" spans="1:28" s="77" customFormat="1" ht="15.5">
      <c r="A83" s="78"/>
      <c r="B83" s="164"/>
      <c r="C83" s="164"/>
      <c r="D83" s="164"/>
      <c r="E83" s="164"/>
      <c r="F83" s="164"/>
      <c r="G83" s="164"/>
      <c r="H83" s="164"/>
      <c r="I83" s="164"/>
      <c r="J83" s="164"/>
      <c r="K83" s="164"/>
      <c r="L83" s="164"/>
      <c r="M83" s="164"/>
      <c r="N83" s="164"/>
      <c r="O83" s="164"/>
      <c r="P83" s="164"/>
      <c r="Q83" s="164"/>
      <c r="R83" s="78"/>
      <c r="S83" s="78"/>
      <c r="T83" s="78"/>
      <c r="U83" s="78"/>
      <c r="V83" s="78"/>
      <c r="W83" s="78"/>
      <c r="X83" s="78"/>
      <c r="Y83" s="79"/>
    </row>
    <row r="84" spans="1:28" s="77" customFormat="1" ht="15.5">
      <c r="A84" s="78"/>
      <c r="B84" s="825"/>
      <c r="C84" s="826"/>
      <c r="D84" s="826"/>
      <c r="E84" s="826"/>
      <c r="F84" s="826"/>
      <c r="G84" s="826"/>
      <c r="H84" s="826"/>
      <c r="I84" s="826"/>
      <c r="J84" s="826"/>
      <c r="K84" s="826"/>
      <c r="L84" s="826"/>
      <c r="M84" s="826"/>
      <c r="N84" s="826"/>
      <c r="O84" s="826"/>
      <c r="P84" s="826"/>
      <c r="Q84" s="827"/>
      <c r="R84" s="78"/>
      <c r="S84" s="78"/>
      <c r="T84" s="78"/>
      <c r="U84" s="78"/>
      <c r="V84" s="78"/>
      <c r="W84" s="78"/>
      <c r="X84" s="78"/>
      <c r="Y84" s="79"/>
    </row>
    <row r="85" spans="1:28" s="77" customFormat="1" ht="15.5">
      <c r="A85" s="78"/>
      <c r="B85" s="828"/>
      <c r="C85" s="829"/>
      <c r="D85" s="829"/>
      <c r="E85" s="829"/>
      <c r="F85" s="829"/>
      <c r="G85" s="829"/>
      <c r="H85" s="829"/>
      <c r="I85" s="829"/>
      <c r="J85" s="829"/>
      <c r="K85" s="829"/>
      <c r="L85" s="829"/>
      <c r="M85" s="829"/>
      <c r="N85" s="829"/>
      <c r="O85" s="829"/>
      <c r="P85" s="829"/>
      <c r="Q85" s="830"/>
      <c r="R85" s="78"/>
      <c r="S85" s="78"/>
      <c r="T85" s="78"/>
      <c r="U85" s="78"/>
      <c r="V85" s="78"/>
      <c r="W85" s="78"/>
      <c r="X85" s="78"/>
      <c r="Y85" s="79"/>
    </row>
    <row r="86" spans="1:28" s="77" customFormat="1" ht="15.5">
      <c r="A86" s="78"/>
      <c r="B86" s="828"/>
      <c r="C86" s="829"/>
      <c r="D86" s="829"/>
      <c r="E86" s="829"/>
      <c r="F86" s="829"/>
      <c r="G86" s="829"/>
      <c r="H86" s="829"/>
      <c r="I86" s="829"/>
      <c r="J86" s="829"/>
      <c r="K86" s="829"/>
      <c r="L86" s="829"/>
      <c r="M86" s="829"/>
      <c r="N86" s="829"/>
      <c r="O86" s="829"/>
      <c r="P86" s="829"/>
      <c r="Q86" s="830"/>
      <c r="R86" s="78"/>
      <c r="S86" s="78"/>
      <c r="T86" s="78"/>
      <c r="U86" s="78"/>
      <c r="V86" s="78"/>
      <c r="W86" s="78"/>
      <c r="X86" s="78"/>
      <c r="Y86" s="79"/>
    </row>
    <row r="87" spans="1:28" s="77" customFormat="1" ht="15.5">
      <c r="A87" s="78"/>
      <c r="B87" s="828"/>
      <c r="C87" s="829"/>
      <c r="D87" s="829"/>
      <c r="E87" s="829"/>
      <c r="F87" s="829"/>
      <c r="G87" s="829"/>
      <c r="H87" s="829"/>
      <c r="I87" s="829"/>
      <c r="J87" s="829"/>
      <c r="K87" s="829"/>
      <c r="L87" s="829"/>
      <c r="M87" s="829"/>
      <c r="N87" s="829"/>
      <c r="O87" s="829"/>
      <c r="P87" s="829"/>
      <c r="Q87" s="830"/>
      <c r="R87" s="78"/>
      <c r="S87" s="78"/>
      <c r="T87" s="78"/>
      <c r="U87" s="78"/>
      <c r="V87" s="78"/>
      <c r="W87" s="78"/>
      <c r="X87" s="78"/>
      <c r="Y87" s="79"/>
    </row>
    <row r="88" spans="1:28" s="77" customFormat="1" ht="15.5">
      <c r="A88" s="78"/>
      <c r="B88" s="828"/>
      <c r="C88" s="829"/>
      <c r="D88" s="829"/>
      <c r="E88" s="829"/>
      <c r="F88" s="829"/>
      <c r="G88" s="829"/>
      <c r="H88" s="829"/>
      <c r="I88" s="829"/>
      <c r="J88" s="829"/>
      <c r="K88" s="829"/>
      <c r="L88" s="829"/>
      <c r="M88" s="829"/>
      <c r="N88" s="829"/>
      <c r="O88" s="829"/>
      <c r="P88" s="829"/>
      <c r="Q88" s="830"/>
      <c r="R88" s="78"/>
      <c r="S88" s="78"/>
      <c r="T88" s="78"/>
      <c r="U88" s="78"/>
      <c r="V88" s="78"/>
      <c r="W88" s="78"/>
      <c r="X88" s="78"/>
      <c r="Y88" s="79"/>
    </row>
    <row r="89" spans="1:28" s="77" customFormat="1" ht="15.5">
      <c r="A89" s="78"/>
      <c r="B89" s="831"/>
      <c r="C89" s="832"/>
      <c r="D89" s="832"/>
      <c r="E89" s="832"/>
      <c r="F89" s="832"/>
      <c r="G89" s="832"/>
      <c r="H89" s="832"/>
      <c r="I89" s="832"/>
      <c r="J89" s="832"/>
      <c r="K89" s="832"/>
      <c r="L89" s="832"/>
      <c r="M89" s="832"/>
      <c r="N89" s="832"/>
      <c r="O89" s="832"/>
      <c r="P89" s="832"/>
      <c r="Q89" s="833"/>
      <c r="R89" s="78"/>
      <c r="S89" s="78"/>
      <c r="T89" s="78"/>
      <c r="U89" s="78"/>
      <c r="V89" s="78"/>
      <c r="W89" s="78"/>
      <c r="X89" s="78"/>
      <c r="Y89" s="79"/>
    </row>
    <row r="90" spans="1:28" s="77" customFormat="1" ht="15.5">
      <c r="A90" s="78"/>
      <c r="B90" s="164"/>
      <c r="C90" s="164"/>
      <c r="D90" s="164"/>
      <c r="E90" s="164"/>
      <c r="F90" s="164"/>
      <c r="G90" s="164"/>
      <c r="H90" s="164"/>
      <c r="I90" s="164"/>
      <c r="J90" s="164"/>
      <c r="K90" s="164"/>
      <c r="L90" s="164"/>
      <c r="M90" s="164"/>
      <c r="N90" s="164"/>
      <c r="O90" s="164"/>
      <c r="P90" s="164"/>
      <c r="Q90" s="164"/>
      <c r="R90" s="78"/>
      <c r="S90" s="78"/>
      <c r="T90" s="78"/>
      <c r="U90" s="78"/>
      <c r="V90" s="78"/>
      <c r="W90" s="78"/>
      <c r="X90" s="78"/>
      <c r="Y90" s="79"/>
    </row>
    <row r="91" spans="1:28" s="77" customFormat="1" ht="15.5">
      <c r="A91" s="78"/>
      <c r="B91" s="824" t="s">
        <v>277</v>
      </c>
      <c r="C91" s="824"/>
      <c r="D91" s="824"/>
      <c r="E91" s="824"/>
      <c r="F91" s="824"/>
      <c r="G91" s="824"/>
      <c r="H91" s="824"/>
      <c r="I91" s="824"/>
      <c r="J91" s="824"/>
      <c r="K91" s="824"/>
      <c r="L91" s="824"/>
      <c r="M91" s="824"/>
      <c r="N91" s="824"/>
      <c r="O91" s="824"/>
      <c r="P91" s="824"/>
      <c r="Q91" s="824"/>
      <c r="R91" s="78"/>
      <c r="S91" s="78"/>
      <c r="T91" s="78"/>
      <c r="U91" s="78"/>
      <c r="V91" s="78"/>
      <c r="W91" s="78"/>
      <c r="X91" s="78"/>
      <c r="Y91" s="79"/>
    </row>
    <row r="92" spans="1:28" s="77" customFormat="1">
      <c r="A92" s="22"/>
      <c r="B92" s="11"/>
      <c r="C92" s="11"/>
      <c r="D92" s="11"/>
      <c r="E92" s="11"/>
      <c r="F92" s="11"/>
      <c r="G92" s="11"/>
      <c r="H92" s="11"/>
      <c r="I92" s="11"/>
      <c r="J92" s="11"/>
      <c r="K92" s="11"/>
      <c r="L92" s="11"/>
      <c r="M92" s="11"/>
      <c r="N92" s="11"/>
      <c r="O92" s="11"/>
      <c r="P92" s="11"/>
      <c r="Q92" s="11"/>
      <c r="R92" s="22"/>
      <c r="S92" s="22"/>
      <c r="T92" s="22"/>
      <c r="U92" s="22"/>
      <c r="V92" s="22"/>
      <c r="W92" s="22"/>
      <c r="X92" s="22"/>
      <c r="Y92" s="22"/>
    </row>
    <row r="93" spans="1:28" s="77" customFormat="1">
      <c r="A93" s="22"/>
      <c r="B93" s="825"/>
      <c r="C93" s="826"/>
      <c r="D93" s="826"/>
      <c r="E93" s="826"/>
      <c r="F93" s="826"/>
      <c r="G93" s="826"/>
      <c r="H93" s="826"/>
      <c r="I93" s="826"/>
      <c r="J93" s="826"/>
      <c r="K93" s="826"/>
      <c r="L93" s="826"/>
      <c r="M93" s="826"/>
      <c r="N93" s="826"/>
      <c r="O93" s="826"/>
      <c r="P93" s="826"/>
      <c r="Q93" s="827"/>
      <c r="R93" s="22"/>
      <c r="S93" s="22"/>
      <c r="T93" s="22"/>
      <c r="U93" s="22"/>
      <c r="V93" s="22"/>
      <c r="W93" s="22"/>
      <c r="X93" s="22"/>
      <c r="Y93" s="22"/>
    </row>
    <row r="94" spans="1:28" s="77" customFormat="1">
      <c r="A94" s="22"/>
      <c r="B94" s="828"/>
      <c r="C94" s="829"/>
      <c r="D94" s="829"/>
      <c r="E94" s="829"/>
      <c r="F94" s="829"/>
      <c r="G94" s="829"/>
      <c r="H94" s="829"/>
      <c r="I94" s="829"/>
      <c r="J94" s="829"/>
      <c r="K94" s="829"/>
      <c r="L94" s="829"/>
      <c r="M94" s="829"/>
      <c r="N94" s="829"/>
      <c r="O94" s="829"/>
      <c r="P94" s="829"/>
      <c r="Q94" s="830"/>
      <c r="R94" s="22"/>
      <c r="S94" s="22"/>
      <c r="T94" s="22"/>
      <c r="U94" s="22"/>
      <c r="V94" s="22"/>
      <c r="W94" s="22"/>
      <c r="X94" s="22"/>
      <c r="Y94" s="22"/>
    </row>
    <row r="95" spans="1:28" s="77" customFormat="1">
      <c r="A95" s="22"/>
      <c r="B95" s="828"/>
      <c r="C95" s="829"/>
      <c r="D95" s="829"/>
      <c r="E95" s="829"/>
      <c r="F95" s="829"/>
      <c r="G95" s="829"/>
      <c r="H95" s="829"/>
      <c r="I95" s="829"/>
      <c r="J95" s="829"/>
      <c r="K95" s="829"/>
      <c r="L95" s="829"/>
      <c r="M95" s="829"/>
      <c r="N95" s="829"/>
      <c r="O95" s="829"/>
      <c r="P95" s="829"/>
      <c r="Q95" s="830"/>
      <c r="R95" s="22"/>
      <c r="S95" s="22"/>
      <c r="T95" s="22"/>
      <c r="U95" s="22"/>
      <c r="V95" s="22"/>
      <c r="W95" s="22"/>
      <c r="X95" s="22"/>
      <c r="Y95" s="22"/>
    </row>
    <row r="96" spans="1:28" s="77" customFormat="1">
      <c r="A96" s="22"/>
      <c r="B96" s="828"/>
      <c r="C96" s="829"/>
      <c r="D96" s="829"/>
      <c r="E96" s="829"/>
      <c r="F96" s="829"/>
      <c r="G96" s="829"/>
      <c r="H96" s="829"/>
      <c r="I96" s="829"/>
      <c r="J96" s="829"/>
      <c r="K96" s="829"/>
      <c r="L96" s="829"/>
      <c r="M96" s="829"/>
      <c r="N96" s="829"/>
      <c r="O96" s="829"/>
      <c r="P96" s="829"/>
      <c r="Q96" s="830"/>
      <c r="R96" s="22"/>
      <c r="S96" s="22"/>
      <c r="T96" s="22"/>
      <c r="U96" s="22"/>
      <c r="V96" s="22"/>
      <c r="W96" s="22"/>
      <c r="X96" s="22"/>
      <c r="Y96" s="22"/>
    </row>
    <row r="97" spans="1:25" s="77" customFormat="1">
      <c r="A97" s="22"/>
      <c r="B97" s="828"/>
      <c r="C97" s="829"/>
      <c r="D97" s="829"/>
      <c r="E97" s="829"/>
      <c r="F97" s="829"/>
      <c r="G97" s="829"/>
      <c r="H97" s="829"/>
      <c r="I97" s="829"/>
      <c r="J97" s="829"/>
      <c r="K97" s="829"/>
      <c r="L97" s="829"/>
      <c r="M97" s="829"/>
      <c r="N97" s="829"/>
      <c r="O97" s="829"/>
      <c r="P97" s="829"/>
      <c r="Q97" s="830"/>
      <c r="R97" s="22"/>
      <c r="S97" s="22"/>
      <c r="T97" s="22"/>
      <c r="U97" s="22"/>
      <c r="V97" s="22"/>
      <c r="W97" s="22"/>
      <c r="X97" s="22"/>
      <c r="Y97" s="22"/>
    </row>
    <row r="98" spans="1:25" s="77" customFormat="1">
      <c r="A98" s="22"/>
      <c r="B98" s="831"/>
      <c r="C98" s="832"/>
      <c r="D98" s="832"/>
      <c r="E98" s="832"/>
      <c r="F98" s="832"/>
      <c r="G98" s="832"/>
      <c r="H98" s="832"/>
      <c r="I98" s="832"/>
      <c r="J98" s="832"/>
      <c r="K98" s="832"/>
      <c r="L98" s="832"/>
      <c r="M98" s="832"/>
      <c r="N98" s="832"/>
      <c r="O98" s="832"/>
      <c r="P98" s="832"/>
      <c r="Q98" s="833"/>
      <c r="R98" s="22"/>
      <c r="S98" s="22"/>
      <c r="T98" s="22"/>
      <c r="U98" s="22"/>
      <c r="V98" s="22"/>
      <c r="W98" s="22"/>
      <c r="X98" s="22"/>
      <c r="Y98" s="22"/>
    </row>
    <row r="99" spans="1:25" s="77" customFormat="1">
      <c r="A99" s="22"/>
      <c r="B99" s="11"/>
      <c r="C99" s="11"/>
      <c r="D99" s="11"/>
      <c r="E99" s="11"/>
      <c r="F99" s="11"/>
      <c r="G99" s="11"/>
      <c r="H99" s="11"/>
      <c r="I99" s="11"/>
      <c r="J99" s="11"/>
      <c r="K99" s="11"/>
      <c r="L99" s="11"/>
      <c r="M99" s="11"/>
      <c r="N99" s="11"/>
      <c r="O99" s="11"/>
      <c r="P99" s="11"/>
      <c r="Q99" s="11"/>
      <c r="R99" s="22"/>
      <c r="S99" s="22"/>
      <c r="T99" s="22"/>
      <c r="U99" s="22"/>
      <c r="V99" s="22"/>
      <c r="W99" s="22"/>
      <c r="X99" s="22"/>
      <c r="Y99" s="22"/>
    </row>
    <row r="100" spans="1:25" s="77" customFormat="1" ht="14.15" customHeight="1">
      <c r="A100" s="22"/>
      <c r="B100" s="903" t="s">
        <v>454</v>
      </c>
      <c r="C100" s="824"/>
      <c r="D100" s="824"/>
      <c r="E100" s="824"/>
      <c r="F100" s="824"/>
      <c r="G100" s="824"/>
      <c r="H100" s="824"/>
      <c r="I100" s="824"/>
      <c r="J100" s="824"/>
      <c r="K100" s="824"/>
      <c r="L100" s="824"/>
      <c r="M100" s="824"/>
      <c r="N100" s="824"/>
      <c r="O100" s="824"/>
      <c r="P100" s="824"/>
      <c r="Q100" s="824"/>
      <c r="R100" s="22"/>
      <c r="S100" s="22"/>
      <c r="T100" s="22"/>
      <c r="U100" s="22"/>
      <c r="V100" s="22"/>
      <c r="W100" s="22"/>
      <c r="X100" s="22"/>
      <c r="Y100" s="22"/>
    </row>
    <row r="101" spans="1:25" s="77" customFormat="1" ht="14.15" customHeight="1">
      <c r="A101" s="22"/>
      <c r="B101" s="824"/>
      <c r="C101" s="824"/>
      <c r="D101" s="824"/>
      <c r="E101" s="824"/>
      <c r="F101" s="824"/>
      <c r="G101" s="824"/>
      <c r="H101" s="824"/>
      <c r="I101" s="824"/>
      <c r="J101" s="824"/>
      <c r="K101" s="824"/>
      <c r="L101" s="824"/>
      <c r="M101" s="824"/>
      <c r="N101" s="824"/>
      <c r="O101" s="824"/>
      <c r="P101" s="824"/>
      <c r="Q101" s="824"/>
      <c r="R101" s="22"/>
      <c r="S101" s="22"/>
      <c r="T101" s="22"/>
      <c r="U101" s="22"/>
      <c r="V101" s="22"/>
      <c r="W101" s="22"/>
      <c r="X101" s="22"/>
      <c r="Y101" s="22"/>
    </row>
    <row r="102" spans="1:25" s="77" customFormat="1" ht="14.15" customHeight="1">
      <c r="A102" s="22"/>
      <c r="B102" s="824"/>
      <c r="C102" s="824"/>
      <c r="D102" s="824"/>
      <c r="E102" s="824"/>
      <c r="F102" s="824"/>
      <c r="G102" s="824"/>
      <c r="H102" s="824"/>
      <c r="I102" s="824"/>
      <c r="J102" s="824"/>
      <c r="K102" s="824"/>
      <c r="L102" s="824"/>
      <c r="M102" s="824"/>
      <c r="N102" s="824"/>
      <c r="O102" s="824"/>
      <c r="P102" s="824"/>
      <c r="Q102" s="824"/>
      <c r="R102" s="22"/>
      <c r="S102" s="22"/>
      <c r="T102" s="22"/>
      <c r="U102" s="22"/>
      <c r="V102" s="22"/>
      <c r="W102" s="22"/>
      <c r="X102" s="22"/>
      <c r="Y102" s="22"/>
    </row>
    <row r="103" spans="1:25" s="77" customFormat="1" ht="14.15" customHeight="1">
      <c r="A103" s="22"/>
      <c r="B103" s="824"/>
      <c r="C103" s="824"/>
      <c r="D103" s="824"/>
      <c r="E103" s="824"/>
      <c r="F103" s="824"/>
      <c r="G103" s="824"/>
      <c r="H103" s="824"/>
      <c r="I103" s="824"/>
      <c r="J103" s="824"/>
      <c r="K103" s="824"/>
      <c r="L103" s="824"/>
      <c r="M103" s="824"/>
      <c r="N103" s="824"/>
      <c r="O103" s="824"/>
      <c r="P103" s="824"/>
      <c r="Q103" s="824"/>
      <c r="R103" s="22"/>
      <c r="S103" s="22"/>
      <c r="T103" s="22"/>
      <c r="U103" s="22"/>
      <c r="V103" s="22"/>
      <c r="W103" s="22"/>
      <c r="X103" s="22"/>
      <c r="Y103" s="22"/>
    </row>
    <row r="104" spans="1:25" s="77" customFormat="1" ht="14.15" customHeight="1">
      <c r="A104" s="22"/>
      <c r="B104" s="824"/>
      <c r="C104" s="824"/>
      <c r="D104" s="824"/>
      <c r="E104" s="824"/>
      <c r="F104" s="824"/>
      <c r="G104" s="824"/>
      <c r="H104" s="824"/>
      <c r="I104" s="824"/>
      <c r="J104" s="824"/>
      <c r="K104" s="824"/>
      <c r="L104" s="824"/>
      <c r="M104" s="824"/>
      <c r="N104" s="824"/>
      <c r="O104" s="824"/>
      <c r="P104" s="824"/>
      <c r="Q104" s="824"/>
      <c r="R104" s="22"/>
      <c r="S104" s="22"/>
      <c r="T104" s="22"/>
      <c r="U104" s="22"/>
      <c r="V104" s="22"/>
      <c r="W104" s="22"/>
      <c r="X104" s="22"/>
      <c r="Y104" s="22"/>
    </row>
    <row r="105" spans="1:25" s="77" customFormat="1" ht="14.15" customHeight="1">
      <c r="A105" s="22"/>
      <c r="B105" s="824"/>
      <c r="C105" s="824"/>
      <c r="D105" s="824"/>
      <c r="E105" s="824"/>
      <c r="F105" s="824"/>
      <c r="G105" s="824"/>
      <c r="H105" s="824"/>
      <c r="I105" s="824"/>
      <c r="J105" s="824"/>
      <c r="K105" s="824"/>
      <c r="L105" s="824"/>
      <c r="M105" s="824"/>
      <c r="N105" s="824"/>
      <c r="O105" s="824"/>
      <c r="P105" s="824"/>
      <c r="Q105" s="824"/>
      <c r="R105" s="22"/>
      <c r="S105" s="22"/>
      <c r="T105" s="22"/>
      <c r="U105" s="22"/>
      <c r="V105" s="22"/>
      <c r="W105" s="22"/>
      <c r="X105" s="22"/>
      <c r="Y105" s="22"/>
    </row>
    <row r="106" spans="1:25" s="77" customFormat="1" ht="14.15" customHeight="1">
      <c r="A106" s="22"/>
      <c r="B106" s="824"/>
      <c r="C106" s="824"/>
      <c r="D106" s="824"/>
      <c r="E106" s="824"/>
      <c r="F106" s="824"/>
      <c r="G106" s="824"/>
      <c r="H106" s="824"/>
      <c r="I106" s="824"/>
      <c r="J106" s="824"/>
      <c r="K106" s="824"/>
      <c r="L106" s="824"/>
      <c r="M106" s="824"/>
      <c r="N106" s="824"/>
      <c r="O106" s="824"/>
      <c r="P106" s="824"/>
      <c r="Q106" s="824"/>
      <c r="R106" s="22"/>
      <c r="S106" s="22"/>
      <c r="T106" s="22"/>
      <c r="U106" s="22"/>
      <c r="V106" s="22"/>
      <c r="W106" s="22"/>
      <c r="X106" s="22"/>
      <c r="Y106" s="22"/>
    </row>
    <row r="107" spans="1:25" s="77" customFormat="1" ht="14.15" customHeight="1">
      <c r="A107" s="22"/>
      <c r="B107" s="824"/>
      <c r="C107" s="824"/>
      <c r="D107" s="824"/>
      <c r="E107" s="824"/>
      <c r="F107" s="824"/>
      <c r="G107" s="824"/>
      <c r="H107" s="824"/>
      <c r="I107" s="824"/>
      <c r="J107" s="824"/>
      <c r="K107" s="824"/>
      <c r="L107" s="824"/>
      <c r="M107" s="824"/>
      <c r="N107" s="824"/>
      <c r="O107" s="824"/>
      <c r="P107" s="824"/>
      <c r="Q107" s="824"/>
      <c r="R107" s="22"/>
      <c r="S107" s="22"/>
      <c r="T107" s="22"/>
      <c r="U107" s="22"/>
      <c r="V107" s="22"/>
      <c r="W107" s="22"/>
      <c r="X107" s="22"/>
      <c r="Y107" s="22"/>
    </row>
    <row r="108" spans="1:25" s="77" customFormat="1" ht="14.15" customHeight="1">
      <c r="A108" s="22"/>
      <c r="B108" s="824"/>
      <c r="C108" s="824"/>
      <c r="D108" s="824"/>
      <c r="E108" s="824"/>
      <c r="F108" s="824"/>
      <c r="G108" s="824"/>
      <c r="H108" s="824"/>
      <c r="I108" s="824"/>
      <c r="J108" s="824"/>
      <c r="K108" s="824"/>
      <c r="L108" s="824"/>
      <c r="M108" s="824"/>
      <c r="N108" s="824"/>
      <c r="O108" s="824"/>
      <c r="P108" s="824"/>
      <c r="Q108" s="824"/>
      <c r="R108" s="22"/>
      <c r="S108" s="22"/>
      <c r="T108" s="22"/>
      <c r="U108" s="22"/>
      <c r="V108" s="22"/>
      <c r="W108" s="22"/>
      <c r="X108" s="22"/>
      <c r="Y108" s="22"/>
    </row>
    <row r="109" spans="1:25" s="77" customFormat="1" ht="14.15" customHeight="1">
      <c r="A109" s="22"/>
      <c r="B109" s="824"/>
      <c r="C109" s="824"/>
      <c r="D109" s="824"/>
      <c r="E109" s="824"/>
      <c r="F109" s="824"/>
      <c r="G109" s="824"/>
      <c r="H109" s="824"/>
      <c r="I109" s="824"/>
      <c r="J109" s="824"/>
      <c r="K109" s="824"/>
      <c r="L109" s="824"/>
      <c r="M109" s="824"/>
      <c r="N109" s="824"/>
      <c r="O109" s="824"/>
      <c r="P109" s="824"/>
      <c r="Q109" s="824"/>
      <c r="R109" s="22"/>
      <c r="S109" s="22"/>
      <c r="T109" s="22"/>
      <c r="U109" s="22"/>
      <c r="V109" s="22"/>
      <c r="W109" s="22"/>
      <c r="X109" s="22"/>
      <c r="Y109" s="22"/>
    </row>
    <row r="110" spans="1:25" s="77" customFormat="1" ht="14.15" customHeight="1">
      <c r="A110" s="22"/>
      <c r="B110" s="824"/>
      <c r="C110" s="824"/>
      <c r="D110" s="824"/>
      <c r="E110" s="824"/>
      <c r="F110" s="824"/>
      <c r="G110" s="824"/>
      <c r="H110" s="824"/>
      <c r="I110" s="824"/>
      <c r="J110" s="824"/>
      <c r="K110" s="824"/>
      <c r="L110" s="824"/>
      <c r="M110" s="824"/>
      <c r="N110" s="824"/>
      <c r="O110" s="824"/>
      <c r="P110" s="824"/>
      <c r="Q110" s="824"/>
      <c r="R110" s="22"/>
      <c r="S110" s="22"/>
      <c r="T110" s="22"/>
      <c r="U110" s="22"/>
      <c r="V110" s="22"/>
      <c r="W110" s="22"/>
      <c r="X110" s="22"/>
      <c r="Y110" s="22"/>
    </row>
    <row r="111" spans="1:25" s="77" customFormat="1" ht="14.15" customHeight="1">
      <c r="A111" s="22"/>
      <c r="B111" s="824"/>
      <c r="C111" s="824"/>
      <c r="D111" s="824"/>
      <c r="E111" s="824"/>
      <c r="F111" s="824"/>
      <c r="G111" s="824"/>
      <c r="H111" s="824"/>
      <c r="I111" s="824"/>
      <c r="J111" s="824"/>
      <c r="K111" s="824"/>
      <c r="L111" s="824"/>
      <c r="M111" s="824"/>
      <c r="N111" s="824"/>
      <c r="O111" s="824"/>
      <c r="P111" s="824"/>
      <c r="Q111" s="824"/>
      <c r="R111" s="22"/>
      <c r="S111" s="22"/>
      <c r="T111" s="22"/>
      <c r="U111" s="22"/>
      <c r="V111" s="22"/>
      <c r="W111" s="22"/>
      <c r="X111" s="22"/>
      <c r="Y111" s="22"/>
    </row>
    <row r="112" spans="1:25" s="77" customFormat="1" ht="14.15" customHeight="1">
      <c r="A112" s="22"/>
      <c r="B112" s="824"/>
      <c r="C112" s="824"/>
      <c r="D112" s="824"/>
      <c r="E112" s="824"/>
      <c r="F112" s="824"/>
      <c r="G112" s="824"/>
      <c r="H112" s="824"/>
      <c r="I112" s="824"/>
      <c r="J112" s="824"/>
      <c r="K112" s="824"/>
      <c r="L112" s="824"/>
      <c r="M112" s="824"/>
      <c r="N112" s="824"/>
      <c r="O112" s="824"/>
      <c r="P112" s="824"/>
      <c r="Q112" s="824"/>
      <c r="R112" s="22"/>
      <c r="S112" s="22"/>
      <c r="T112" s="22"/>
      <c r="U112" s="22"/>
      <c r="V112" s="22"/>
      <c r="W112" s="22"/>
      <c r="X112" s="22"/>
      <c r="Y112" s="22"/>
    </row>
    <row r="113" spans="1:49" s="77" customFormat="1" ht="14.15" customHeight="1">
      <c r="A113" s="22"/>
      <c r="B113" s="824"/>
      <c r="C113" s="824"/>
      <c r="D113" s="824"/>
      <c r="E113" s="824"/>
      <c r="F113" s="824"/>
      <c r="G113" s="824"/>
      <c r="H113" s="824"/>
      <c r="I113" s="824"/>
      <c r="J113" s="824"/>
      <c r="K113" s="824"/>
      <c r="L113" s="824"/>
      <c r="M113" s="824"/>
      <c r="N113" s="824"/>
      <c r="O113" s="824"/>
      <c r="P113" s="824"/>
      <c r="Q113" s="824"/>
      <c r="R113" s="22"/>
      <c r="S113" s="22"/>
      <c r="T113" s="22"/>
      <c r="U113" s="22"/>
      <c r="V113" s="22"/>
      <c r="W113" s="22"/>
      <c r="X113" s="22"/>
      <c r="Y113" s="22"/>
    </row>
    <row r="114" spans="1:49" s="77" customFormat="1" ht="14.15" customHeight="1">
      <c r="A114" s="22"/>
      <c r="B114" s="824"/>
      <c r="C114" s="824"/>
      <c r="D114" s="824"/>
      <c r="E114" s="824"/>
      <c r="F114" s="824"/>
      <c r="G114" s="824"/>
      <c r="H114" s="824"/>
      <c r="I114" s="824"/>
      <c r="J114" s="824"/>
      <c r="K114" s="824"/>
      <c r="L114" s="824"/>
      <c r="M114" s="824"/>
      <c r="N114" s="824"/>
      <c r="O114" s="824"/>
      <c r="P114" s="824"/>
      <c r="Q114" s="824"/>
      <c r="R114" s="22"/>
      <c r="S114" s="22"/>
      <c r="T114" s="22"/>
      <c r="U114" s="22"/>
      <c r="V114" s="22"/>
      <c r="W114" s="22"/>
      <c r="X114" s="22"/>
      <c r="Y114" s="22"/>
    </row>
    <row r="115" spans="1:49" s="80" customFormat="1">
      <c r="A115" s="146"/>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9" s="1" customFormat="1">
      <c r="A116" s="394"/>
      <c r="B116" s="878" t="s">
        <v>399</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0"/>
      <c r="AB116" s="80"/>
      <c r="AC116" s="77"/>
      <c r="AD116" s="77"/>
      <c r="AE116" s="77"/>
      <c r="AF116" s="77"/>
      <c r="AG116" s="77"/>
      <c r="AH116" s="77"/>
      <c r="AI116" s="77"/>
      <c r="AJ116" s="77"/>
      <c r="AK116" s="77"/>
      <c r="AL116" s="77"/>
      <c r="AM116" s="77"/>
      <c r="AN116" s="77"/>
      <c r="AO116" s="77"/>
      <c r="AP116" s="77"/>
      <c r="AQ116" s="70"/>
      <c r="AR116" s="70"/>
      <c r="AS116" s="70"/>
      <c r="AT116" s="70"/>
      <c r="AU116" s="70"/>
      <c r="AV116" s="70"/>
      <c r="AW116" s="70"/>
    </row>
    <row r="117" spans="1:49" s="1" customFormat="1">
      <c r="A117" s="394"/>
      <c r="B117" s="294"/>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80"/>
      <c r="AB117" s="80"/>
      <c r="AC117" s="77"/>
      <c r="AD117" s="77"/>
      <c r="AE117" s="77"/>
      <c r="AF117" s="77"/>
      <c r="AG117" s="77"/>
      <c r="AH117" s="77"/>
      <c r="AI117" s="77"/>
      <c r="AJ117" s="77"/>
      <c r="AK117" s="77"/>
      <c r="AL117" s="77"/>
      <c r="AM117" s="77"/>
      <c r="AN117" s="77"/>
      <c r="AO117" s="77"/>
      <c r="AP117" s="77"/>
      <c r="AQ117" s="70"/>
      <c r="AR117" s="70"/>
      <c r="AS117" s="70"/>
      <c r="AT117" s="70"/>
      <c r="AU117" s="70"/>
      <c r="AV117" s="70"/>
      <c r="AW117" s="70"/>
    </row>
    <row r="118" spans="1:49" s="1" customFormat="1">
      <c r="A118" s="394"/>
      <c r="B118" s="337" t="s">
        <v>400</v>
      </c>
      <c r="C118" s="253"/>
      <c r="D118" s="253"/>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c r="AA118" s="80"/>
      <c r="AB118" s="80"/>
      <c r="AC118" s="77"/>
      <c r="AD118" s="77"/>
      <c r="AE118" s="77"/>
      <c r="AF118" s="77"/>
      <c r="AG118" s="77"/>
      <c r="AH118" s="77"/>
      <c r="AI118" s="77"/>
      <c r="AJ118" s="77"/>
      <c r="AK118" s="77"/>
      <c r="AL118" s="77"/>
      <c r="AM118" s="77"/>
      <c r="AN118" s="77"/>
      <c r="AO118" s="77"/>
      <c r="AP118" s="77"/>
      <c r="AQ118" s="70"/>
      <c r="AR118" s="70"/>
      <c r="AS118" s="70"/>
      <c r="AT118" s="70"/>
      <c r="AU118" s="70"/>
      <c r="AV118" s="70"/>
      <c r="AW118" s="70"/>
    </row>
    <row r="119" spans="1:49" s="1" customFormat="1" ht="14.25" customHeight="1">
      <c r="A119" s="22"/>
      <c r="B119" s="11"/>
      <c r="C119" s="11"/>
      <c r="D119" s="11"/>
      <c r="E119" s="11"/>
      <c r="F119" s="11"/>
      <c r="G119" s="11"/>
      <c r="H119" s="11"/>
      <c r="I119" s="11"/>
      <c r="J119" s="11"/>
      <c r="K119" s="81">
        <f>Calc!$J$6</f>
        <v>2021</v>
      </c>
      <c r="L119" s="81">
        <f>Calc!$J$7</f>
        <v>2022</v>
      </c>
      <c r="M119" s="81">
        <f>Calc!$J$8</f>
        <v>2023</v>
      </c>
      <c r="N119" s="81">
        <f>Calc!$J$9</f>
        <v>2024</v>
      </c>
      <c r="O119" s="81">
        <f>Calc!$J$10</f>
        <v>2025</v>
      </c>
      <c r="P119" s="81" t="str">
        <f>Calc!$J$11</f>
        <v/>
      </c>
      <c r="Q119" s="81" t="str">
        <f>Calc!$J$12</f>
        <v/>
      </c>
      <c r="R119" s="81" t="str">
        <f>Calc!$J$13</f>
        <v/>
      </c>
      <c r="S119" s="81" t="str">
        <f>Calc!$J$14</f>
        <v/>
      </c>
      <c r="T119" s="81" t="str">
        <f>Calc!$J$15</f>
        <v/>
      </c>
      <c r="U119" s="81" t="str">
        <f>Calc!$J$16</f>
        <v/>
      </c>
      <c r="V119" s="81" t="str">
        <f>Calc!$J$17</f>
        <v/>
      </c>
      <c r="W119" s="11"/>
      <c r="X119" s="835" t="s">
        <v>282</v>
      </c>
      <c r="Y119" s="836"/>
      <c r="Z119" s="837"/>
      <c r="AA119" s="70"/>
      <c r="AB119" s="80"/>
      <c r="AC119" s="77"/>
      <c r="AD119" s="77"/>
      <c r="AE119" s="77"/>
      <c r="AF119" s="77"/>
      <c r="AG119" s="77"/>
      <c r="AH119" s="77"/>
      <c r="AI119" s="77"/>
      <c r="AJ119" s="77"/>
      <c r="AK119" s="77"/>
      <c r="AL119" s="77"/>
      <c r="AM119" s="77"/>
      <c r="AN119" s="77"/>
      <c r="AO119" s="77"/>
      <c r="AP119" s="77"/>
      <c r="AQ119" s="70"/>
      <c r="AR119" s="70"/>
      <c r="AS119" s="70"/>
      <c r="AT119" s="70"/>
      <c r="AU119" s="70"/>
      <c r="AV119" s="70"/>
      <c r="AW119" s="70"/>
    </row>
    <row r="120" spans="1:49" s="80" customFormat="1" ht="25">
      <c r="A120" s="396"/>
      <c r="B120" s="821" t="s">
        <v>283</v>
      </c>
      <c r="C120" s="821"/>
      <c r="D120" s="821"/>
      <c r="E120" s="82" t="s">
        <v>284</v>
      </c>
      <c r="F120" s="821" t="s">
        <v>285</v>
      </c>
      <c r="G120" s="821"/>
      <c r="H120" s="821"/>
      <c r="I120" s="83" t="s">
        <v>73</v>
      </c>
      <c r="J120" s="11"/>
      <c r="K120" s="71" t="s">
        <v>232</v>
      </c>
      <c r="L120" s="71" t="s">
        <v>233</v>
      </c>
      <c r="M120" s="71" t="s">
        <v>234</v>
      </c>
      <c r="N120" s="71" t="s">
        <v>235</v>
      </c>
      <c r="O120" s="71" t="s">
        <v>236</v>
      </c>
      <c r="P120" s="71" t="s">
        <v>237</v>
      </c>
      <c r="Q120" s="71" t="s">
        <v>238</v>
      </c>
      <c r="R120" s="71" t="s">
        <v>239</v>
      </c>
      <c r="S120" s="71" t="s">
        <v>240</v>
      </c>
      <c r="T120" s="71" t="s">
        <v>241</v>
      </c>
      <c r="U120" s="71" t="s">
        <v>242</v>
      </c>
      <c r="V120" s="71" t="s">
        <v>243</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9" s="77" customFormat="1" ht="15.5">
      <c r="A121" s="396"/>
      <c r="B121" s="814"/>
      <c r="C121" s="814"/>
      <c r="D121" s="814"/>
      <c r="E121" s="84" t="s">
        <v>287</v>
      </c>
      <c r="F121" s="815"/>
      <c r="G121" s="815"/>
      <c r="H121" s="815"/>
      <c r="I121" s="85"/>
      <c r="J121" s="79"/>
      <c r="K121" s="410">
        <v>0</v>
      </c>
      <c r="L121" s="410">
        <v>0</v>
      </c>
      <c r="M121" s="410">
        <v>0</v>
      </c>
      <c r="N121" s="410">
        <v>0</v>
      </c>
      <c r="O121" s="410">
        <v>0</v>
      </c>
      <c r="P121" s="410">
        <v>0</v>
      </c>
      <c r="Q121" s="410">
        <v>0</v>
      </c>
      <c r="R121" s="410">
        <v>0</v>
      </c>
      <c r="S121" s="410">
        <v>0</v>
      </c>
      <c r="T121" s="410">
        <v>0</v>
      </c>
      <c r="U121" s="410">
        <v>0</v>
      </c>
      <c r="V121" s="410">
        <v>0</v>
      </c>
      <c r="W121" s="411"/>
      <c r="X121" s="410">
        <v>0</v>
      </c>
      <c r="Y121" s="410">
        <v>0</v>
      </c>
      <c r="Z121" s="410">
        <v>0</v>
      </c>
    </row>
    <row r="122" spans="1:49" s="77" customFormat="1" ht="15.5">
      <c r="A122" s="396"/>
      <c r="B122" s="814"/>
      <c r="C122" s="814"/>
      <c r="D122" s="814"/>
      <c r="E122" s="84" t="s">
        <v>289</v>
      </c>
      <c r="F122" s="815"/>
      <c r="G122" s="815"/>
      <c r="H122" s="815"/>
      <c r="I122" s="85"/>
      <c r="J122" s="79"/>
      <c r="K122" s="410">
        <v>0</v>
      </c>
      <c r="L122" s="410">
        <v>0</v>
      </c>
      <c r="M122" s="410">
        <v>0</v>
      </c>
      <c r="N122" s="410">
        <v>0</v>
      </c>
      <c r="O122" s="410">
        <v>0</v>
      </c>
      <c r="P122" s="410">
        <v>0</v>
      </c>
      <c r="Q122" s="410">
        <v>0</v>
      </c>
      <c r="R122" s="410">
        <v>0</v>
      </c>
      <c r="S122" s="410">
        <v>0</v>
      </c>
      <c r="T122" s="410">
        <v>0</v>
      </c>
      <c r="U122" s="410">
        <v>0</v>
      </c>
      <c r="V122" s="410">
        <v>0</v>
      </c>
      <c r="W122" s="411"/>
      <c r="X122" s="410">
        <v>0</v>
      </c>
      <c r="Y122" s="410">
        <v>0</v>
      </c>
      <c r="Z122" s="410">
        <v>0</v>
      </c>
    </row>
    <row r="123" spans="1:49" s="77" customFormat="1" ht="15.5">
      <c r="A123" s="396"/>
      <c r="B123" s="814"/>
      <c r="C123" s="814"/>
      <c r="D123" s="814"/>
      <c r="E123" s="84" t="s">
        <v>293</v>
      </c>
      <c r="F123" s="815"/>
      <c r="G123" s="815"/>
      <c r="H123" s="815"/>
      <c r="I123" s="85"/>
      <c r="J123" s="79"/>
      <c r="K123" s="410">
        <v>0</v>
      </c>
      <c r="L123" s="410">
        <v>0</v>
      </c>
      <c r="M123" s="410">
        <v>0</v>
      </c>
      <c r="N123" s="410">
        <v>0</v>
      </c>
      <c r="O123" s="410">
        <v>0</v>
      </c>
      <c r="P123" s="410">
        <v>0</v>
      </c>
      <c r="Q123" s="410">
        <v>0</v>
      </c>
      <c r="R123" s="410">
        <v>0</v>
      </c>
      <c r="S123" s="410">
        <v>0</v>
      </c>
      <c r="T123" s="410">
        <v>0</v>
      </c>
      <c r="U123" s="410">
        <v>0</v>
      </c>
      <c r="V123" s="410">
        <v>0</v>
      </c>
      <c r="W123" s="411"/>
      <c r="X123" s="410">
        <v>0</v>
      </c>
      <c r="Y123" s="410">
        <v>0</v>
      </c>
      <c r="Z123" s="410">
        <v>0</v>
      </c>
    </row>
    <row r="124" spans="1:49" s="77" customFormat="1" ht="15.5">
      <c r="A124" s="396"/>
      <c r="B124" s="814"/>
      <c r="C124" s="814"/>
      <c r="D124" s="814"/>
      <c r="E124" s="84" t="s">
        <v>296</v>
      </c>
      <c r="F124" s="815"/>
      <c r="G124" s="815"/>
      <c r="H124" s="815"/>
      <c r="I124" s="85"/>
      <c r="J124" s="79"/>
      <c r="K124" s="410">
        <v>0</v>
      </c>
      <c r="L124" s="410">
        <v>0</v>
      </c>
      <c r="M124" s="410">
        <v>0</v>
      </c>
      <c r="N124" s="410">
        <v>0</v>
      </c>
      <c r="O124" s="410">
        <v>0</v>
      </c>
      <c r="P124" s="410">
        <v>0</v>
      </c>
      <c r="Q124" s="410">
        <v>0</v>
      </c>
      <c r="R124" s="410">
        <v>0</v>
      </c>
      <c r="S124" s="410">
        <v>0</v>
      </c>
      <c r="T124" s="410">
        <v>0</v>
      </c>
      <c r="U124" s="410">
        <v>0</v>
      </c>
      <c r="V124" s="410">
        <v>0</v>
      </c>
      <c r="W124" s="411"/>
      <c r="X124" s="410">
        <v>0</v>
      </c>
      <c r="Y124" s="410">
        <v>0</v>
      </c>
      <c r="Z124" s="410">
        <v>0</v>
      </c>
    </row>
    <row r="125" spans="1:49" s="77" customFormat="1" ht="15.5">
      <c r="A125" s="396"/>
      <c r="B125" s="814"/>
      <c r="C125" s="814"/>
      <c r="D125" s="814"/>
      <c r="E125" s="84" t="s">
        <v>299</v>
      </c>
      <c r="F125" s="815"/>
      <c r="G125" s="815"/>
      <c r="H125" s="815"/>
      <c r="I125" s="85"/>
      <c r="J125" s="79"/>
      <c r="K125" s="410">
        <v>0</v>
      </c>
      <c r="L125" s="410">
        <v>0</v>
      </c>
      <c r="M125" s="410">
        <v>0</v>
      </c>
      <c r="N125" s="410">
        <v>0</v>
      </c>
      <c r="O125" s="410">
        <v>0</v>
      </c>
      <c r="P125" s="410">
        <v>0</v>
      </c>
      <c r="Q125" s="410">
        <v>0</v>
      </c>
      <c r="R125" s="410">
        <v>0</v>
      </c>
      <c r="S125" s="410">
        <v>0</v>
      </c>
      <c r="T125" s="410">
        <v>0</v>
      </c>
      <c r="U125" s="410">
        <v>0</v>
      </c>
      <c r="V125" s="410">
        <v>0</v>
      </c>
      <c r="W125" s="411"/>
      <c r="X125" s="410">
        <v>0</v>
      </c>
      <c r="Y125" s="410">
        <v>0</v>
      </c>
      <c r="Z125" s="410">
        <v>0</v>
      </c>
    </row>
    <row r="126" spans="1:49" s="77" customFormat="1" ht="15.5">
      <c r="A126" s="396"/>
      <c r="B126" s="814"/>
      <c r="C126" s="814"/>
      <c r="D126" s="814"/>
      <c r="E126" s="84" t="s">
        <v>305</v>
      </c>
      <c r="F126" s="815"/>
      <c r="G126" s="815"/>
      <c r="H126" s="815"/>
      <c r="I126" s="85"/>
      <c r="J126" s="79"/>
      <c r="K126" s="410">
        <v>0</v>
      </c>
      <c r="L126" s="410">
        <v>0</v>
      </c>
      <c r="M126" s="410">
        <v>0</v>
      </c>
      <c r="N126" s="410">
        <v>0</v>
      </c>
      <c r="O126" s="410">
        <v>0</v>
      </c>
      <c r="P126" s="410">
        <v>0</v>
      </c>
      <c r="Q126" s="410">
        <v>0</v>
      </c>
      <c r="R126" s="410">
        <v>0</v>
      </c>
      <c r="S126" s="410">
        <v>0</v>
      </c>
      <c r="T126" s="410">
        <v>0</v>
      </c>
      <c r="U126" s="410">
        <v>0</v>
      </c>
      <c r="V126" s="410">
        <v>0</v>
      </c>
      <c r="W126" s="411"/>
      <c r="X126" s="410">
        <v>0</v>
      </c>
      <c r="Y126" s="410">
        <v>0</v>
      </c>
      <c r="Z126" s="410">
        <v>0</v>
      </c>
    </row>
    <row r="127" spans="1:49" s="77" customFormat="1" ht="15.5">
      <c r="A127" s="396"/>
      <c r="B127" s="814"/>
      <c r="C127" s="814"/>
      <c r="D127" s="814"/>
      <c r="E127" s="84" t="s">
        <v>308</v>
      </c>
      <c r="F127" s="815"/>
      <c r="G127" s="815"/>
      <c r="H127" s="815"/>
      <c r="I127" s="85"/>
      <c r="J127" s="79"/>
      <c r="K127" s="410">
        <v>0</v>
      </c>
      <c r="L127" s="410">
        <v>0</v>
      </c>
      <c r="M127" s="410">
        <v>0</v>
      </c>
      <c r="N127" s="410">
        <v>0</v>
      </c>
      <c r="O127" s="410">
        <v>0</v>
      </c>
      <c r="P127" s="410">
        <v>0</v>
      </c>
      <c r="Q127" s="410">
        <v>0</v>
      </c>
      <c r="R127" s="410">
        <v>0</v>
      </c>
      <c r="S127" s="410">
        <v>0</v>
      </c>
      <c r="T127" s="410">
        <v>0</v>
      </c>
      <c r="U127" s="410">
        <v>0</v>
      </c>
      <c r="V127" s="410">
        <v>0</v>
      </c>
      <c r="W127" s="411"/>
      <c r="X127" s="410">
        <v>0</v>
      </c>
      <c r="Y127" s="410">
        <v>0</v>
      </c>
      <c r="Z127" s="410">
        <v>0</v>
      </c>
    </row>
    <row r="128" spans="1:49" s="77" customFormat="1" ht="15.5">
      <c r="A128" s="396"/>
      <c r="B128" s="814"/>
      <c r="C128" s="814"/>
      <c r="D128" s="814"/>
      <c r="E128" s="84" t="s">
        <v>330</v>
      </c>
      <c r="F128" s="815"/>
      <c r="G128" s="815"/>
      <c r="H128" s="815"/>
      <c r="I128" s="85"/>
      <c r="J128" s="79"/>
      <c r="K128" s="410">
        <v>0</v>
      </c>
      <c r="L128" s="410">
        <v>0</v>
      </c>
      <c r="M128" s="410">
        <v>0</v>
      </c>
      <c r="N128" s="410">
        <v>0</v>
      </c>
      <c r="O128" s="410">
        <v>0</v>
      </c>
      <c r="P128" s="410">
        <v>0</v>
      </c>
      <c r="Q128" s="410">
        <v>0</v>
      </c>
      <c r="R128" s="410">
        <v>0</v>
      </c>
      <c r="S128" s="410">
        <v>0</v>
      </c>
      <c r="T128" s="410">
        <v>0</v>
      </c>
      <c r="U128" s="410">
        <v>0</v>
      </c>
      <c r="V128" s="410">
        <v>0</v>
      </c>
      <c r="W128" s="411"/>
      <c r="X128" s="410">
        <v>0</v>
      </c>
      <c r="Y128" s="410">
        <v>0</v>
      </c>
      <c r="Z128" s="410">
        <v>0</v>
      </c>
    </row>
    <row r="129" spans="1:49" s="77" customFormat="1" ht="15.5">
      <c r="A129" s="396"/>
      <c r="B129" s="814"/>
      <c r="C129" s="814"/>
      <c r="D129" s="814"/>
      <c r="E129" s="84" t="s">
        <v>310</v>
      </c>
      <c r="F129" s="815"/>
      <c r="G129" s="815"/>
      <c r="H129" s="815"/>
      <c r="I129" s="85"/>
      <c r="J129" s="79"/>
      <c r="K129" s="410">
        <v>0</v>
      </c>
      <c r="L129" s="410">
        <v>0</v>
      </c>
      <c r="M129" s="410">
        <v>0</v>
      </c>
      <c r="N129" s="410">
        <v>0</v>
      </c>
      <c r="O129" s="410">
        <v>0</v>
      </c>
      <c r="P129" s="410">
        <v>0</v>
      </c>
      <c r="Q129" s="410">
        <v>0</v>
      </c>
      <c r="R129" s="410">
        <v>0</v>
      </c>
      <c r="S129" s="410">
        <v>0</v>
      </c>
      <c r="T129" s="410">
        <v>0</v>
      </c>
      <c r="U129" s="410">
        <v>0</v>
      </c>
      <c r="V129" s="410">
        <v>0</v>
      </c>
      <c r="W129" s="411"/>
      <c r="X129" s="410">
        <v>0</v>
      </c>
      <c r="Y129" s="410">
        <v>0</v>
      </c>
      <c r="Z129" s="410">
        <v>0</v>
      </c>
    </row>
    <row r="130" spans="1:49" s="77" customFormat="1" ht="15.5">
      <c r="A130" s="396"/>
      <c r="B130" s="814"/>
      <c r="C130" s="814"/>
      <c r="D130" s="814"/>
      <c r="E130" s="86" t="s">
        <v>311</v>
      </c>
      <c r="F130" s="815"/>
      <c r="G130" s="815"/>
      <c r="H130" s="815"/>
      <c r="I130" s="85"/>
      <c r="J130" s="79"/>
      <c r="K130" s="410">
        <v>0</v>
      </c>
      <c r="L130" s="410">
        <v>0</v>
      </c>
      <c r="M130" s="410">
        <v>0</v>
      </c>
      <c r="N130" s="410">
        <v>0</v>
      </c>
      <c r="O130" s="410">
        <v>0</v>
      </c>
      <c r="P130" s="410">
        <v>0</v>
      </c>
      <c r="Q130" s="410">
        <v>0</v>
      </c>
      <c r="R130" s="410">
        <v>0</v>
      </c>
      <c r="S130" s="410">
        <v>0</v>
      </c>
      <c r="T130" s="410">
        <v>0</v>
      </c>
      <c r="U130" s="410">
        <v>0</v>
      </c>
      <c r="V130" s="410">
        <v>0</v>
      </c>
      <c r="W130" s="411"/>
      <c r="X130" s="410">
        <v>0</v>
      </c>
      <c r="Y130" s="410">
        <v>0</v>
      </c>
      <c r="Z130" s="410">
        <v>0</v>
      </c>
    </row>
    <row r="131" spans="1:49" s="77" customFormat="1" ht="16" thickBot="1">
      <c r="A131" s="396"/>
      <c r="B131" s="814"/>
      <c r="C131" s="814"/>
      <c r="D131" s="814"/>
      <c r="E131" s="84" t="s">
        <v>312</v>
      </c>
      <c r="F131" s="815"/>
      <c r="G131" s="815"/>
      <c r="H131" s="815"/>
      <c r="I131" s="85"/>
      <c r="J131" s="79"/>
      <c r="K131" s="412">
        <v>0</v>
      </c>
      <c r="L131" s="412">
        <v>0</v>
      </c>
      <c r="M131" s="412">
        <v>0</v>
      </c>
      <c r="N131" s="412">
        <v>0</v>
      </c>
      <c r="O131" s="412">
        <v>0</v>
      </c>
      <c r="P131" s="412">
        <v>0</v>
      </c>
      <c r="Q131" s="412">
        <v>0</v>
      </c>
      <c r="R131" s="412">
        <v>0</v>
      </c>
      <c r="S131" s="412">
        <v>0</v>
      </c>
      <c r="T131" s="412">
        <v>0</v>
      </c>
      <c r="U131" s="412">
        <v>0</v>
      </c>
      <c r="V131" s="412">
        <v>0</v>
      </c>
      <c r="W131" s="411"/>
      <c r="X131" s="410">
        <v>0</v>
      </c>
      <c r="Y131" s="410">
        <v>0</v>
      </c>
      <c r="Z131" s="410">
        <v>0</v>
      </c>
    </row>
    <row r="132" spans="1:49" s="80" customFormat="1" ht="16" thickTop="1">
      <c r="A132" s="396"/>
      <c r="B132" s="932" t="s">
        <v>401</v>
      </c>
      <c r="C132" s="933"/>
      <c r="D132" s="933"/>
      <c r="E132" s="933"/>
      <c r="F132" s="933"/>
      <c r="G132" s="933"/>
      <c r="H132" s="934"/>
      <c r="I132" s="87" t="s">
        <v>81</v>
      </c>
      <c r="J132" s="163"/>
      <c r="K132" s="421">
        <v>0</v>
      </c>
      <c r="L132" s="421">
        <v>0</v>
      </c>
      <c r="M132" s="421">
        <v>0</v>
      </c>
      <c r="N132" s="421">
        <v>0</v>
      </c>
      <c r="O132" s="421">
        <v>0</v>
      </c>
      <c r="P132" s="421">
        <v>0</v>
      </c>
      <c r="Q132" s="421">
        <v>0</v>
      </c>
      <c r="R132" s="421">
        <v>0</v>
      </c>
      <c r="S132" s="421">
        <v>0</v>
      </c>
      <c r="T132" s="421">
        <v>0</v>
      </c>
      <c r="U132" s="421">
        <v>0</v>
      </c>
      <c r="V132" s="421">
        <v>0</v>
      </c>
      <c r="W132" s="422"/>
      <c r="X132" s="423"/>
      <c r="Y132" s="423"/>
      <c r="Z132" s="423"/>
      <c r="AB132" s="77"/>
      <c r="AC132" s="77"/>
      <c r="AD132" s="77"/>
      <c r="AE132" s="77"/>
      <c r="AF132" s="77"/>
      <c r="AG132" s="77"/>
      <c r="AH132" s="77"/>
      <c r="AI132" s="77"/>
      <c r="AJ132" s="77"/>
      <c r="AK132" s="77"/>
      <c r="AL132" s="77"/>
      <c r="AM132" s="77"/>
      <c r="AN132" s="77"/>
      <c r="AO132" s="77"/>
    </row>
    <row r="133" spans="1:49" s="80" customFormat="1" ht="15.75" customHeight="1">
      <c r="A133" s="396"/>
      <c r="B133" s="932" t="s">
        <v>402</v>
      </c>
      <c r="C133" s="933"/>
      <c r="D133" s="933"/>
      <c r="E133" s="933"/>
      <c r="F133" s="933"/>
      <c r="G133" s="933"/>
      <c r="H133" s="934"/>
      <c r="I133" s="87" t="s">
        <v>81</v>
      </c>
      <c r="J133" s="163"/>
      <c r="K133" s="414">
        <f>$K$132</f>
        <v>0</v>
      </c>
      <c r="L133" s="414">
        <f>$K$133+$L$132</f>
        <v>0</v>
      </c>
      <c r="M133" s="414">
        <f>$L$133+$M$132</f>
        <v>0</v>
      </c>
      <c r="N133" s="414">
        <f>$M$133+$N$132</f>
        <v>0</v>
      </c>
      <c r="O133" s="414">
        <f>$N$133+$O$132</f>
        <v>0</v>
      </c>
      <c r="P133" s="414">
        <f>$O$133+$P$132</f>
        <v>0</v>
      </c>
      <c r="Q133" s="414">
        <f>$P$133+$Q$132</f>
        <v>0</v>
      </c>
      <c r="R133" s="414">
        <f>$Q$133+$R$132</f>
        <v>0</v>
      </c>
      <c r="S133" s="414">
        <f>$R$133+$S$132</f>
        <v>0</v>
      </c>
      <c r="T133" s="414">
        <f>$S$133+$T$132</f>
        <v>0</v>
      </c>
      <c r="U133" s="414">
        <f>$T$133+$U$132</f>
        <v>0</v>
      </c>
      <c r="V133" s="414">
        <f>$U$133+$V$132</f>
        <v>0</v>
      </c>
      <c r="W133" s="415"/>
      <c r="X133" s="420">
        <v>0</v>
      </c>
      <c r="Y133" s="420">
        <v>0</v>
      </c>
      <c r="Z133" s="420">
        <v>0</v>
      </c>
      <c r="AB133" s="77"/>
      <c r="AC133" s="77"/>
      <c r="AD133" s="77"/>
      <c r="AE133" s="77"/>
      <c r="AF133" s="77"/>
      <c r="AG133" s="77"/>
      <c r="AH133" s="77"/>
      <c r="AI133" s="77"/>
      <c r="AJ133" s="77"/>
      <c r="AK133" s="77"/>
      <c r="AL133" s="77"/>
      <c r="AM133" s="77"/>
      <c r="AN133" s="77"/>
      <c r="AO133" s="77"/>
    </row>
    <row r="134" spans="1:49" s="80" customFormat="1" ht="15.5">
      <c r="A134" s="396"/>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2"/>
      <c r="AB134" s="12"/>
      <c r="AC134" s="77"/>
      <c r="AD134" s="77"/>
      <c r="AE134" s="77"/>
      <c r="AF134" s="77"/>
      <c r="AG134" s="77"/>
      <c r="AH134" s="77"/>
      <c r="AI134" s="77"/>
      <c r="AJ134" s="77"/>
      <c r="AK134" s="77"/>
      <c r="AL134" s="77"/>
      <c r="AM134" s="77"/>
      <c r="AN134" s="77"/>
      <c r="AO134" s="77"/>
      <c r="AP134" s="77"/>
      <c r="AQ134" s="77"/>
      <c r="AR134" s="77"/>
      <c r="AS134" s="77"/>
    </row>
    <row r="135" spans="1:49" s="80" customFormat="1">
      <c r="A135" s="146"/>
      <c r="B135" s="19"/>
      <c r="C135" s="19"/>
      <c r="D135" s="19"/>
      <c r="E135" s="19"/>
      <c r="F135" s="19"/>
      <c r="G135" s="19"/>
      <c r="H135" s="19"/>
      <c r="I135" s="19"/>
      <c r="J135" s="19"/>
      <c r="K135" s="19"/>
      <c r="L135" s="19"/>
      <c r="M135" s="19"/>
      <c r="N135" s="19"/>
      <c r="O135" s="19"/>
      <c r="P135" s="19"/>
      <c r="Q135" s="19"/>
      <c r="X135" s="148" t="s">
        <v>315</v>
      </c>
      <c r="AC135" s="77"/>
      <c r="AD135" s="77"/>
      <c r="AE135" s="77"/>
      <c r="AF135" s="77"/>
      <c r="AG135" s="77"/>
      <c r="AH135" s="77"/>
      <c r="AI135" s="77"/>
      <c r="AJ135" s="77"/>
      <c r="AK135" s="77"/>
      <c r="AL135" s="77"/>
      <c r="AM135" s="77"/>
      <c r="AN135" s="77"/>
      <c r="AO135" s="77"/>
      <c r="AP135" s="77"/>
      <c r="AQ135" s="77"/>
      <c r="AR135" s="77"/>
      <c r="AS135" s="77"/>
    </row>
    <row r="136" spans="1:49" s="1" customFormat="1">
      <c r="A136" s="394"/>
      <c r="B136" s="19"/>
      <c r="C136" s="212"/>
      <c r="D136" s="212"/>
      <c r="E136" s="212"/>
      <c r="F136" s="212"/>
      <c r="G136" s="212"/>
      <c r="H136" s="212"/>
      <c r="I136" s="212"/>
      <c r="J136" s="212"/>
      <c r="K136" s="212"/>
      <c r="L136" s="212"/>
      <c r="M136" s="212"/>
      <c r="N136" s="212"/>
      <c r="O136" s="212"/>
      <c r="P136" s="212"/>
      <c r="Q136" s="212"/>
      <c r="R136" s="80"/>
      <c r="S136" s="80"/>
      <c r="T136" s="80"/>
      <c r="U136" s="80"/>
      <c r="V136" s="80"/>
      <c r="W136" s="80"/>
      <c r="X136" s="80"/>
      <c r="Y136" s="80"/>
      <c r="Z136" s="80"/>
      <c r="AA136" s="80"/>
      <c r="AB136" s="80"/>
      <c r="AC136" s="77"/>
      <c r="AD136" s="77"/>
      <c r="AE136" s="77"/>
      <c r="AF136" s="77"/>
      <c r="AG136" s="77"/>
      <c r="AH136" s="77"/>
      <c r="AI136" s="77"/>
      <c r="AJ136" s="77"/>
      <c r="AK136" s="77"/>
      <c r="AL136" s="77"/>
      <c r="AM136" s="77"/>
      <c r="AN136" s="77"/>
      <c r="AO136" s="77"/>
      <c r="AP136" s="77"/>
      <c r="AQ136" s="77"/>
      <c r="AR136" s="77"/>
      <c r="AS136" s="77"/>
      <c r="AT136" s="70"/>
      <c r="AU136" s="70"/>
      <c r="AV136" s="70"/>
      <c r="AW136" s="70"/>
    </row>
    <row r="137" spans="1:49" s="1" customFormat="1">
      <c r="A137" s="394"/>
      <c r="B137" s="857" t="s">
        <v>403</v>
      </c>
      <c r="C137" s="857"/>
      <c r="D137" s="857"/>
      <c r="E137" s="857"/>
      <c r="F137" s="857"/>
      <c r="G137" s="857"/>
      <c r="H137" s="857"/>
      <c r="I137" s="857"/>
      <c r="J137" s="857"/>
      <c r="K137" s="857"/>
      <c r="L137" s="857"/>
      <c r="M137" s="857"/>
      <c r="N137" s="857"/>
      <c r="O137" s="857"/>
      <c r="P137" s="857"/>
      <c r="Q137" s="857"/>
      <c r="R137" s="857"/>
      <c r="S137" s="857"/>
      <c r="T137" s="857"/>
      <c r="U137" s="857"/>
      <c r="V137" s="857"/>
      <c r="W137" s="857"/>
      <c r="X137" s="857"/>
      <c r="Y137" s="857"/>
      <c r="Z137" s="857"/>
      <c r="AA137" s="80"/>
      <c r="AB137" s="80"/>
      <c r="AC137" s="77"/>
      <c r="AD137" s="77"/>
      <c r="AE137" s="77"/>
      <c r="AF137" s="77"/>
      <c r="AG137" s="77"/>
      <c r="AH137" s="77"/>
      <c r="AI137" s="77"/>
      <c r="AJ137" s="77"/>
      <c r="AK137" s="77"/>
      <c r="AL137" s="77"/>
      <c r="AM137" s="77"/>
      <c r="AN137" s="77"/>
      <c r="AO137" s="77"/>
      <c r="AP137" s="77"/>
      <c r="AQ137" s="70"/>
      <c r="AR137" s="70"/>
      <c r="AS137" s="70"/>
      <c r="AT137" s="70"/>
      <c r="AU137" s="70"/>
      <c r="AV137" s="70"/>
      <c r="AW137" s="70"/>
    </row>
    <row r="138" spans="1:49" s="1" customFormat="1">
      <c r="A138" s="394"/>
      <c r="B138" s="294"/>
      <c r="C138" s="253"/>
      <c r="D138" s="253"/>
      <c r="E138" s="253"/>
      <c r="F138" s="253"/>
      <c r="G138" s="253"/>
      <c r="H138" s="253"/>
      <c r="I138" s="253"/>
      <c r="J138" s="253"/>
      <c r="K138" s="253"/>
      <c r="L138" s="253"/>
      <c r="M138" s="253"/>
      <c r="N138" s="253"/>
      <c r="O138" s="253"/>
      <c r="P138" s="253"/>
      <c r="Q138" s="253"/>
      <c r="R138" s="253"/>
      <c r="S138" s="253"/>
      <c r="T138" s="253"/>
      <c r="U138" s="253"/>
      <c r="V138" s="253"/>
      <c r="W138" s="253"/>
      <c r="X138" s="253"/>
      <c r="Y138" s="253"/>
      <c r="Z138" s="253"/>
      <c r="AA138" s="80"/>
      <c r="AB138" s="80"/>
      <c r="AC138" s="77"/>
      <c r="AD138" s="77"/>
      <c r="AE138" s="77"/>
      <c r="AF138" s="77"/>
      <c r="AG138" s="77"/>
      <c r="AH138" s="77"/>
      <c r="AI138" s="77"/>
      <c r="AJ138" s="77"/>
      <c r="AK138" s="77"/>
      <c r="AL138" s="77"/>
      <c r="AM138" s="77"/>
      <c r="AN138" s="77"/>
      <c r="AO138" s="77"/>
      <c r="AP138" s="77"/>
      <c r="AQ138" s="70"/>
      <c r="AR138" s="70"/>
      <c r="AS138" s="70"/>
      <c r="AT138" s="70"/>
      <c r="AU138" s="70"/>
      <c r="AV138" s="70"/>
      <c r="AW138" s="70"/>
    </row>
    <row r="139" spans="1:49" s="1" customFormat="1">
      <c r="A139" s="394"/>
      <c r="B139" s="212" t="s">
        <v>404</v>
      </c>
      <c r="C139" s="253"/>
      <c r="D139" s="253"/>
      <c r="E139" s="253"/>
      <c r="F139" s="253"/>
      <c r="G139" s="253"/>
      <c r="H139" s="253"/>
      <c r="I139" s="253"/>
      <c r="J139" s="253"/>
      <c r="K139" s="253"/>
      <c r="L139" s="253"/>
      <c r="M139" s="253"/>
      <c r="N139" s="253"/>
      <c r="O139" s="253"/>
      <c r="P139" s="253"/>
      <c r="Q139" s="253"/>
      <c r="R139" s="253"/>
      <c r="S139" s="253"/>
      <c r="T139" s="253"/>
      <c r="U139" s="253"/>
      <c r="V139" s="253"/>
      <c r="W139" s="253"/>
      <c r="X139" s="253"/>
      <c r="Y139" s="253"/>
      <c r="Z139" s="253"/>
      <c r="AA139" s="80"/>
      <c r="AB139" s="80"/>
      <c r="AC139" s="77"/>
      <c r="AD139" s="77"/>
      <c r="AE139" s="77"/>
      <c r="AF139" s="77"/>
      <c r="AG139" s="77"/>
      <c r="AH139" s="77"/>
      <c r="AI139" s="77"/>
      <c r="AJ139" s="77"/>
      <c r="AK139" s="77"/>
      <c r="AL139" s="77"/>
      <c r="AM139" s="77"/>
      <c r="AN139" s="77"/>
      <c r="AO139" s="77"/>
      <c r="AP139" s="77"/>
      <c r="AQ139" s="70"/>
      <c r="AR139" s="70"/>
      <c r="AS139" s="70"/>
      <c r="AT139" s="70"/>
      <c r="AU139" s="70"/>
      <c r="AV139" s="70"/>
      <c r="AW139" s="70"/>
    </row>
    <row r="140" spans="1:49" s="1" customFormat="1" ht="14.25" customHeight="1">
      <c r="A140" s="22"/>
      <c r="B140" s="11"/>
      <c r="C140" s="11"/>
      <c r="D140" s="11"/>
      <c r="E140" s="11"/>
      <c r="F140" s="11"/>
      <c r="G140" s="11"/>
      <c r="H140" s="11"/>
      <c r="I140" s="11"/>
      <c r="J140" s="11"/>
      <c r="K140" s="81">
        <f>Calc!$J$6</f>
        <v>2021</v>
      </c>
      <c r="L140" s="81">
        <f>Calc!$J$7</f>
        <v>2022</v>
      </c>
      <c r="M140" s="81">
        <f>Calc!$J$8</f>
        <v>2023</v>
      </c>
      <c r="N140" s="81">
        <f>Calc!$J$9</f>
        <v>2024</v>
      </c>
      <c r="O140" s="81">
        <f>Calc!$J$10</f>
        <v>2025</v>
      </c>
      <c r="P140" s="81" t="str">
        <f>Calc!$J$11</f>
        <v/>
      </c>
      <c r="Q140" s="81" t="str">
        <f>Calc!$J$12</f>
        <v/>
      </c>
      <c r="R140" s="81" t="str">
        <f>Calc!$J$13</f>
        <v/>
      </c>
      <c r="S140" s="81" t="str">
        <f>Calc!$J$14</f>
        <v/>
      </c>
      <c r="T140" s="81" t="str">
        <f>Calc!$J$15</f>
        <v/>
      </c>
      <c r="U140" s="81" t="str">
        <f>Calc!$J$16</f>
        <v/>
      </c>
      <c r="V140" s="81" t="str">
        <f>Calc!$J$17</f>
        <v/>
      </c>
      <c r="W140" s="11"/>
      <c r="X140" s="835" t="s">
        <v>282</v>
      </c>
      <c r="Y140" s="836"/>
      <c r="Z140" s="837"/>
      <c r="AA140" s="70"/>
      <c r="AB140" s="80"/>
      <c r="AC140" s="77"/>
      <c r="AD140" s="77"/>
      <c r="AE140" s="77"/>
      <c r="AF140" s="77"/>
      <c r="AG140" s="77"/>
      <c r="AH140" s="77"/>
      <c r="AI140" s="77"/>
      <c r="AJ140" s="77"/>
      <c r="AK140" s="77"/>
      <c r="AL140" s="77"/>
      <c r="AM140" s="77"/>
      <c r="AN140" s="77"/>
      <c r="AO140" s="77"/>
      <c r="AP140" s="77"/>
      <c r="AQ140" s="70"/>
      <c r="AR140" s="70"/>
      <c r="AS140" s="70"/>
      <c r="AT140" s="70"/>
      <c r="AU140" s="70"/>
      <c r="AV140" s="70"/>
      <c r="AW140" s="70"/>
    </row>
    <row r="141" spans="1:49" s="80" customFormat="1" ht="25">
      <c r="A141" s="396"/>
      <c r="B141" s="821" t="s">
        <v>283</v>
      </c>
      <c r="C141" s="821"/>
      <c r="D141" s="821"/>
      <c r="E141" s="82" t="s">
        <v>284</v>
      </c>
      <c r="F141" s="821" t="s">
        <v>285</v>
      </c>
      <c r="G141" s="821"/>
      <c r="H141" s="821"/>
      <c r="I141" s="83" t="s">
        <v>73</v>
      </c>
      <c r="J141" s="11"/>
      <c r="K141" s="71" t="s">
        <v>232</v>
      </c>
      <c r="L141" s="71" t="s">
        <v>233</v>
      </c>
      <c r="M141" s="71" t="s">
        <v>234</v>
      </c>
      <c r="N141" s="71" t="s">
        <v>235</v>
      </c>
      <c r="O141" s="71" t="s">
        <v>236</v>
      </c>
      <c r="P141" s="71" t="s">
        <v>237</v>
      </c>
      <c r="Q141" s="71" t="s">
        <v>238</v>
      </c>
      <c r="R141" s="71" t="s">
        <v>239</v>
      </c>
      <c r="S141" s="71" t="s">
        <v>240</v>
      </c>
      <c r="T141" s="71" t="s">
        <v>241</v>
      </c>
      <c r="U141" s="71" t="s">
        <v>242</v>
      </c>
      <c r="V141" s="71" t="s">
        <v>243</v>
      </c>
      <c r="W141" s="11"/>
      <c r="X141" s="14">
        <v>2030</v>
      </c>
      <c r="Y141" s="14">
        <v>2040</v>
      </c>
      <c r="Z141" s="14">
        <v>2050</v>
      </c>
      <c r="AB141" s="77"/>
      <c r="AC141" s="77"/>
      <c r="AD141" s="77"/>
      <c r="AE141" s="77"/>
      <c r="AF141" s="77"/>
      <c r="AG141" s="77"/>
      <c r="AH141" s="77"/>
      <c r="AI141" s="77"/>
      <c r="AJ141" s="77"/>
      <c r="AK141" s="77"/>
      <c r="AL141" s="77"/>
      <c r="AM141" s="77"/>
      <c r="AN141" s="77"/>
      <c r="AO141" s="77"/>
    </row>
    <row r="142" spans="1:49" s="77" customFormat="1" ht="15.5">
      <c r="A142" s="396"/>
      <c r="B142" s="814"/>
      <c r="C142" s="814"/>
      <c r="D142" s="814"/>
      <c r="E142" s="84" t="s">
        <v>287</v>
      </c>
      <c r="F142" s="815"/>
      <c r="G142" s="815"/>
      <c r="H142" s="815"/>
      <c r="I142" s="85"/>
      <c r="J142" s="79"/>
      <c r="K142" s="410">
        <v>0</v>
      </c>
      <c r="L142" s="410">
        <v>0</v>
      </c>
      <c r="M142" s="410">
        <v>0</v>
      </c>
      <c r="N142" s="410">
        <v>0</v>
      </c>
      <c r="O142" s="410">
        <v>0</v>
      </c>
      <c r="P142" s="410">
        <v>0</v>
      </c>
      <c r="Q142" s="410">
        <v>0</v>
      </c>
      <c r="R142" s="410">
        <v>0</v>
      </c>
      <c r="S142" s="410">
        <v>0</v>
      </c>
      <c r="T142" s="410">
        <v>0</v>
      </c>
      <c r="U142" s="410">
        <v>0</v>
      </c>
      <c r="V142" s="410">
        <v>0</v>
      </c>
      <c r="W142" s="411"/>
      <c r="X142" s="410">
        <v>0</v>
      </c>
      <c r="Y142" s="410">
        <v>0</v>
      </c>
      <c r="Z142" s="410">
        <v>0</v>
      </c>
    </row>
    <row r="143" spans="1:49" s="77" customFormat="1" ht="15.5">
      <c r="A143" s="396"/>
      <c r="B143" s="814"/>
      <c r="C143" s="814"/>
      <c r="D143" s="814"/>
      <c r="E143" s="84" t="s">
        <v>289</v>
      </c>
      <c r="F143" s="815"/>
      <c r="G143" s="815"/>
      <c r="H143" s="815"/>
      <c r="I143" s="85"/>
      <c r="J143" s="79"/>
      <c r="K143" s="410">
        <v>0</v>
      </c>
      <c r="L143" s="410">
        <v>0</v>
      </c>
      <c r="M143" s="410">
        <v>0</v>
      </c>
      <c r="N143" s="410">
        <v>0</v>
      </c>
      <c r="O143" s="410">
        <v>0</v>
      </c>
      <c r="P143" s="410">
        <v>0</v>
      </c>
      <c r="Q143" s="410">
        <v>0</v>
      </c>
      <c r="R143" s="410">
        <v>0</v>
      </c>
      <c r="S143" s="410">
        <v>0</v>
      </c>
      <c r="T143" s="410">
        <v>0</v>
      </c>
      <c r="U143" s="410">
        <v>0</v>
      </c>
      <c r="V143" s="410">
        <v>0</v>
      </c>
      <c r="W143" s="411"/>
      <c r="X143" s="410">
        <v>0</v>
      </c>
      <c r="Y143" s="410">
        <v>0</v>
      </c>
      <c r="Z143" s="410">
        <v>0</v>
      </c>
    </row>
    <row r="144" spans="1:49" s="77" customFormat="1" ht="15.5">
      <c r="A144" s="396"/>
      <c r="B144" s="814"/>
      <c r="C144" s="814"/>
      <c r="D144" s="814"/>
      <c r="E144" s="84" t="s">
        <v>293</v>
      </c>
      <c r="F144" s="815"/>
      <c r="G144" s="815"/>
      <c r="H144" s="815"/>
      <c r="I144" s="85"/>
      <c r="J144" s="79"/>
      <c r="K144" s="410">
        <v>0</v>
      </c>
      <c r="L144" s="410">
        <v>0</v>
      </c>
      <c r="M144" s="410">
        <v>0</v>
      </c>
      <c r="N144" s="410">
        <v>0</v>
      </c>
      <c r="O144" s="410">
        <v>0</v>
      </c>
      <c r="P144" s="410">
        <v>0</v>
      </c>
      <c r="Q144" s="410">
        <v>0</v>
      </c>
      <c r="R144" s="410">
        <v>0</v>
      </c>
      <c r="S144" s="410">
        <v>0</v>
      </c>
      <c r="T144" s="410">
        <v>0</v>
      </c>
      <c r="U144" s="410">
        <v>0</v>
      </c>
      <c r="V144" s="410">
        <v>0</v>
      </c>
      <c r="W144" s="411"/>
      <c r="X144" s="410">
        <v>0</v>
      </c>
      <c r="Y144" s="410">
        <v>0</v>
      </c>
      <c r="Z144" s="410">
        <v>0</v>
      </c>
    </row>
    <row r="145" spans="1:49" s="77" customFormat="1" ht="15.5">
      <c r="A145" s="396"/>
      <c r="B145" s="814"/>
      <c r="C145" s="814"/>
      <c r="D145" s="814"/>
      <c r="E145" s="84" t="s">
        <v>296</v>
      </c>
      <c r="F145" s="815"/>
      <c r="G145" s="815"/>
      <c r="H145" s="815"/>
      <c r="I145" s="85"/>
      <c r="J145" s="79"/>
      <c r="K145" s="410">
        <v>0</v>
      </c>
      <c r="L145" s="410">
        <v>0</v>
      </c>
      <c r="M145" s="410">
        <v>0</v>
      </c>
      <c r="N145" s="410">
        <v>0</v>
      </c>
      <c r="O145" s="410">
        <v>0</v>
      </c>
      <c r="P145" s="410">
        <v>0</v>
      </c>
      <c r="Q145" s="410">
        <v>0</v>
      </c>
      <c r="R145" s="410">
        <v>0</v>
      </c>
      <c r="S145" s="410">
        <v>0</v>
      </c>
      <c r="T145" s="410">
        <v>0</v>
      </c>
      <c r="U145" s="410">
        <v>0</v>
      </c>
      <c r="V145" s="410">
        <v>0</v>
      </c>
      <c r="W145" s="411"/>
      <c r="X145" s="410">
        <v>0</v>
      </c>
      <c r="Y145" s="410">
        <v>0</v>
      </c>
      <c r="Z145" s="410">
        <v>0</v>
      </c>
    </row>
    <row r="146" spans="1:49" s="77" customFormat="1" ht="15.5">
      <c r="A146" s="396"/>
      <c r="B146" s="814"/>
      <c r="C146" s="814"/>
      <c r="D146" s="814"/>
      <c r="E146" s="84" t="s">
        <v>299</v>
      </c>
      <c r="F146" s="815"/>
      <c r="G146" s="815"/>
      <c r="H146" s="815"/>
      <c r="I146" s="85"/>
      <c r="J146" s="79"/>
      <c r="K146" s="410">
        <v>0</v>
      </c>
      <c r="L146" s="410">
        <v>0</v>
      </c>
      <c r="M146" s="410">
        <v>0</v>
      </c>
      <c r="N146" s="410">
        <v>0</v>
      </c>
      <c r="O146" s="410">
        <v>0</v>
      </c>
      <c r="P146" s="410">
        <v>0</v>
      </c>
      <c r="Q146" s="410">
        <v>0</v>
      </c>
      <c r="R146" s="410">
        <v>0</v>
      </c>
      <c r="S146" s="410">
        <v>0</v>
      </c>
      <c r="T146" s="410">
        <v>0</v>
      </c>
      <c r="U146" s="410">
        <v>0</v>
      </c>
      <c r="V146" s="410">
        <v>0</v>
      </c>
      <c r="W146" s="411"/>
      <c r="X146" s="410">
        <v>0</v>
      </c>
      <c r="Y146" s="410">
        <v>0</v>
      </c>
      <c r="Z146" s="410">
        <v>0</v>
      </c>
    </row>
    <row r="147" spans="1:49" s="77" customFormat="1" ht="15.5">
      <c r="A147" s="396"/>
      <c r="B147" s="814"/>
      <c r="C147" s="814"/>
      <c r="D147" s="814"/>
      <c r="E147" s="84" t="s">
        <v>305</v>
      </c>
      <c r="F147" s="815"/>
      <c r="G147" s="815"/>
      <c r="H147" s="815"/>
      <c r="I147" s="85"/>
      <c r="J147" s="79"/>
      <c r="K147" s="410">
        <v>0</v>
      </c>
      <c r="L147" s="410">
        <v>0</v>
      </c>
      <c r="M147" s="410">
        <v>0</v>
      </c>
      <c r="N147" s="410">
        <v>0</v>
      </c>
      <c r="O147" s="410">
        <v>0</v>
      </c>
      <c r="P147" s="410">
        <v>0</v>
      </c>
      <c r="Q147" s="410">
        <v>0</v>
      </c>
      <c r="R147" s="410">
        <v>0</v>
      </c>
      <c r="S147" s="410">
        <v>0</v>
      </c>
      <c r="T147" s="410">
        <v>0</v>
      </c>
      <c r="U147" s="410">
        <v>0</v>
      </c>
      <c r="V147" s="410">
        <v>0</v>
      </c>
      <c r="W147" s="411"/>
      <c r="X147" s="410">
        <v>0</v>
      </c>
      <c r="Y147" s="410">
        <v>0</v>
      </c>
      <c r="Z147" s="410">
        <v>0</v>
      </c>
    </row>
    <row r="148" spans="1:49" s="77" customFormat="1" ht="15.5">
      <c r="A148" s="396"/>
      <c r="B148" s="814"/>
      <c r="C148" s="814"/>
      <c r="D148" s="814"/>
      <c r="E148" s="84" t="s">
        <v>308</v>
      </c>
      <c r="F148" s="815"/>
      <c r="G148" s="815"/>
      <c r="H148" s="815"/>
      <c r="I148" s="85"/>
      <c r="J148" s="79"/>
      <c r="K148" s="410">
        <v>0</v>
      </c>
      <c r="L148" s="410">
        <v>0</v>
      </c>
      <c r="M148" s="410">
        <v>0</v>
      </c>
      <c r="N148" s="410">
        <v>0</v>
      </c>
      <c r="O148" s="410">
        <v>0</v>
      </c>
      <c r="P148" s="410">
        <v>0</v>
      </c>
      <c r="Q148" s="410">
        <v>0</v>
      </c>
      <c r="R148" s="410">
        <v>0</v>
      </c>
      <c r="S148" s="410">
        <v>0</v>
      </c>
      <c r="T148" s="410">
        <v>0</v>
      </c>
      <c r="U148" s="410">
        <v>0</v>
      </c>
      <c r="V148" s="410">
        <v>0</v>
      </c>
      <c r="W148" s="411"/>
      <c r="X148" s="410">
        <v>0</v>
      </c>
      <c r="Y148" s="410">
        <v>0</v>
      </c>
      <c r="Z148" s="410">
        <v>0</v>
      </c>
    </row>
    <row r="149" spans="1:49" s="77" customFormat="1" ht="15.5">
      <c r="A149" s="396"/>
      <c r="B149" s="814"/>
      <c r="C149" s="814"/>
      <c r="D149" s="814"/>
      <c r="E149" s="84" t="s">
        <v>330</v>
      </c>
      <c r="F149" s="815"/>
      <c r="G149" s="815"/>
      <c r="H149" s="815"/>
      <c r="I149" s="85"/>
      <c r="J149" s="79"/>
      <c r="K149" s="410">
        <v>0</v>
      </c>
      <c r="L149" s="410">
        <v>0</v>
      </c>
      <c r="M149" s="410">
        <v>0</v>
      </c>
      <c r="N149" s="410">
        <v>0</v>
      </c>
      <c r="O149" s="410">
        <v>0</v>
      </c>
      <c r="P149" s="410">
        <v>0</v>
      </c>
      <c r="Q149" s="410">
        <v>0</v>
      </c>
      <c r="R149" s="410">
        <v>0</v>
      </c>
      <c r="S149" s="410">
        <v>0</v>
      </c>
      <c r="T149" s="410">
        <v>0</v>
      </c>
      <c r="U149" s="410">
        <v>0</v>
      </c>
      <c r="V149" s="410">
        <v>0</v>
      </c>
      <c r="W149" s="411"/>
      <c r="X149" s="410">
        <v>0</v>
      </c>
      <c r="Y149" s="410">
        <v>0</v>
      </c>
      <c r="Z149" s="410">
        <v>0</v>
      </c>
    </row>
    <row r="150" spans="1:49" s="77" customFormat="1" ht="15.5">
      <c r="A150" s="396"/>
      <c r="B150" s="814"/>
      <c r="C150" s="814"/>
      <c r="D150" s="814"/>
      <c r="E150" s="84" t="s">
        <v>310</v>
      </c>
      <c r="F150" s="815"/>
      <c r="G150" s="815"/>
      <c r="H150" s="815"/>
      <c r="I150" s="85"/>
      <c r="J150" s="79"/>
      <c r="K150" s="410">
        <v>0</v>
      </c>
      <c r="L150" s="410">
        <v>0</v>
      </c>
      <c r="M150" s="410">
        <v>0</v>
      </c>
      <c r="N150" s="410">
        <v>0</v>
      </c>
      <c r="O150" s="410">
        <v>0</v>
      </c>
      <c r="P150" s="410">
        <v>0</v>
      </c>
      <c r="Q150" s="410">
        <v>0</v>
      </c>
      <c r="R150" s="410">
        <v>0</v>
      </c>
      <c r="S150" s="410">
        <v>0</v>
      </c>
      <c r="T150" s="410">
        <v>0</v>
      </c>
      <c r="U150" s="410">
        <v>0</v>
      </c>
      <c r="V150" s="410">
        <v>0</v>
      </c>
      <c r="W150" s="411"/>
      <c r="X150" s="410">
        <v>0</v>
      </c>
      <c r="Y150" s="410">
        <v>0</v>
      </c>
      <c r="Z150" s="410">
        <v>0</v>
      </c>
    </row>
    <row r="151" spans="1:49" s="77" customFormat="1" ht="15.5">
      <c r="A151" s="396"/>
      <c r="B151" s="814"/>
      <c r="C151" s="814"/>
      <c r="D151" s="814"/>
      <c r="E151" s="86" t="s">
        <v>311</v>
      </c>
      <c r="F151" s="815"/>
      <c r="G151" s="815"/>
      <c r="H151" s="815"/>
      <c r="I151" s="85"/>
      <c r="J151" s="79"/>
      <c r="K151" s="410">
        <v>0</v>
      </c>
      <c r="L151" s="410">
        <v>0</v>
      </c>
      <c r="M151" s="410">
        <v>0</v>
      </c>
      <c r="N151" s="410">
        <v>0</v>
      </c>
      <c r="O151" s="410">
        <v>0</v>
      </c>
      <c r="P151" s="410">
        <v>0</v>
      </c>
      <c r="Q151" s="410">
        <v>0</v>
      </c>
      <c r="R151" s="410">
        <v>0</v>
      </c>
      <c r="S151" s="410">
        <v>0</v>
      </c>
      <c r="T151" s="410">
        <v>0</v>
      </c>
      <c r="U151" s="410">
        <v>0</v>
      </c>
      <c r="V151" s="410">
        <v>0</v>
      </c>
      <c r="W151" s="411"/>
      <c r="X151" s="410">
        <v>0</v>
      </c>
      <c r="Y151" s="410">
        <v>0</v>
      </c>
      <c r="Z151" s="410">
        <v>0</v>
      </c>
    </row>
    <row r="152" spans="1:49" s="77" customFormat="1" ht="16" thickBot="1">
      <c r="A152" s="396"/>
      <c r="B152" s="814"/>
      <c r="C152" s="814"/>
      <c r="D152" s="814"/>
      <c r="E152" s="84" t="s">
        <v>312</v>
      </c>
      <c r="F152" s="815"/>
      <c r="G152" s="815"/>
      <c r="H152" s="815"/>
      <c r="I152" s="85"/>
      <c r="J152" s="79"/>
      <c r="K152" s="412">
        <v>0</v>
      </c>
      <c r="L152" s="412">
        <v>0</v>
      </c>
      <c r="M152" s="412">
        <v>0</v>
      </c>
      <c r="N152" s="412">
        <v>0</v>
      </c>
      <c r="O152" s="412">
        <v>0</v>
      </c>
      <c r="P152" s="412">
        <v>0</v>
      </c>
      <c r="Q152" s="412">
        <v>0</v>
      </c>
      <c r="R152" s="412">
        <v>0</v>
      </c>
      <c r="S152" s="412">
        <v>0</v>
      </c>
      <c r="T152" s="412">
        <v>0</v>
      </c>
      <c r="U152" s="412">
        <v>0</v>
      </c>
      <c r="V152" s="412">
        <v>0</v>
      </c>
      <c r="W152" s="411"/>
      <c r="X152" s="410">
        <v>0</v>
      </c>
      <c r="Y152" s="410">
        <v>0</v>
      </c>
      <c r="Z152" s="410">
        <v>0</v>
      </c>
    </row>
    <row r="153" spans="1:49" s="80" customFormat="1" ht="16" thickTop="1">
      <c r="A153" s="396"/>
      <c r="B153" s="820" t="s">
        <v>401</v>
      </c>
      <c r="C153" s="820"/>
      <c r="D153" s="820"/>
      <c r="E153" s="820"/>
      <c r="F153" s="820"/>
      <c r="G153" s="820"/>
      <c r="H153" s="820"/>
      <c r="I153" s="87" t="s">
        <v>81</v>
      </c>
      <c r="J153" s="163"/>
      <c r="K153" s="421">
        <v>0</v>
      </c>
      <c r="L153" s="421">
        <v>0</v>
      </c>
      <c r="M153" s="421">
        <v>0</v>
      </c>
      <c r="N153" s="421">
        <v>0</v>
      </c>
      <c r="O153" s="421">
        <v>0</v>
      </c>
      <c r="P153" s="421">
        <v>0</v>
      </c>
      <c r="Q153" s="421">
        <v>0</v>
      </c>
      <c r="R153" s="421">
        <v>0</v>
      </c>
      <c r="S153" s="421">
        <v>0</v>
      </c>
      <c r="T153" s="421">
        <v>0</v>
      </c>
      <c r="U153" s="421">
        <v>0</v>
      </c>
      <c r="V153" s="421">
        <v>0</v>
      </c>
      <c r="W153" s="422"/>
      <c r="X153" s="423"/>
      <c r="Y153" s="423"/>
      <c r="Z153" s="423"/>
      <c r="AB153" s="77"/>
      <c r="AC153" s="77"/>
      <c r="AD153" s="77"/>
      <c r="AE153" s="77"/>
      <c r="AF153" s="77"/>
      <c r="AG153" s="77"/>
      <c r="AH153" s="77"/>
      <c r="AI153" s="77"/>
      <c r="AJ153" s="77"/>
      <c r="AK153" s="77"/>
      <c r="AL153" s="77"/>
      <c r="AM153" s="77"/>
      <c r="AN153" s="77"/>
      <c r="AO153" s="77"/>
    </row>
    <row r="154" spans="1:49" s="80" customFormat="1" ht="15.75" customHeight="1">
      <c r="A154" s="396"/>
      <c r="B154" s="820" t="s">
        <v>402</v>
      </c>
      <c r="C154" s="820"/>
      <c r="D154" s="820"/>
      <c r="E154" s="820"/>
      <c r="F154" s="820"/>
      <c r="G154" s="820"/>
      <c r="H154" s="820"/>
      <c r="I154" s="87" t="s">
        <v>81</v>
      </c>
      <c r="J154" s="163"/>
      <c r="K154" s="414">
        <f>K153</f>
        <v>0</v>
      </c>
      <c r="L154" s="414">
        <f>K154+L153</f>
        <v>0</v>
      </c>
      <c r="M154" s="414">
        <f t="shared" ref="M154:V154" si="2">L154+M153</f>
        <v>0</v>
      </c>
      <c r="N154" s="414">
        <f t="shared" si="2"/>
        <v>0</v>
      </c>
      <c r="O154" s="414">
        <f t="shared" si="2"/>
        <v>0</v>
      </c>
      <c r="P154" s="414">
        <f t="shared" si="2"/>
        <v>0</v>
      </c>
      <c r="Q154" s="414">
        <f t="shared" si="2"/>
        <v>0</v>
      </c>
      <c r="R154" s="414">
        <f t="shared" si="2"/>
        <v>0</v>
      </c>
      <c r="S154" s="414">
        <f t="shared" si="2"/>
        <v>0</v>
      </c>
      <c r="T154" s="414">
        <f t="shared" si="2"/>
        <v>0</v>
      </c>
      <c r="U154" s="414">
        <f t="shared" si="2"/>
        <v>0</v>
      </c>
      <c r="V154" s="414">
        <f t="shared" si="2"/>
        <v>0</v>
      </c>
      <c r="W154" s="415"/>
      <c r="X154" s="420">
        <v>0</v>
      </c>
      <c r="Y154" s="420">
        <v>0</v>
      </c>
      <c r="Z154" s="420">
        <v>0</v>
      </c>
      <c r="AB154" s="77"/>
      <c r="AC154" s="77"/>
      <c r="AD154" s="77"/>
      <c r="AE154" s="77"/>
      <c r="AF154" s="77"/>
      <c r="AG154" s="77"/>
      <c r="AH154" s="77"/>
      <c r="AI154" s="77"/>
      <c r="AJ154" s="77"/>
      <c r="AK154" s="77"/>
      <c r="AL154" s="77"/>
      <c r="AM154" s="77"/>
      <c r="AN154" s="77"/>
      <c r="AO154" s="77"/>
    </row>
    <row r="155" spans="1:49" s="80" customFormat="1" ht="15.5">
      <c r="A155" s="396"/>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2"/>
      <c r="AB155" s="12"/>
      <c r="AC155" s="77"/>
      <c r="AD155" s="77"/>
      <c r="AE155" s="77"/>
      <c r="AF155" s="77"/>
      <c r="AG155" s="77"/>
      <c r="AH155" s="77"/>
      <c r="AI155" s="77"/>
      <c r="AJ155" s="77"/>
      <c r="AK155" s="77"/>
      <c r="AL155" s="77"/>
      <c r="AM155" s="77"/>
      <c r="AN155" s="77"/>
      <c r="AO155" s="77"/>
      <c r="AP155" s="77"/>
      <c r="AQ155" s="77"/>
      <c r="AR155" s="77"/>
      <c r="AS155" s="77"/>
    </row>
    <row r="156" spans="1:49" s="80" customFormat="1" ht="15.5">
      <c r="A156" s="396"/>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48" t="s">
        <v>315</v>
      </c>
      <c r="Y156" s="163"/>
      <c r="Z156" s="163"/>
      <c r="AA156" s="163"/>
      <c r="AB156" s="163"/>
      <c r="AC156" s="77"/>
      <c r="AD156" s="77"/>
      <c r="AE156" s="77"/>
      <c r="AF156" s="77"/>
      <c r="AG156" s="77"/>
      <c r="AH156" s="77"/>
      <c r="AI156" s="77"/>
      <c r="AJ156" s="77"/>
      <c r="AK156" s="77"/>
      <c r="AL156" s="77"/>
      <c r="AM156" s="77"/>
      <c r="AN156" s="77"/>
      <c r="AO156" s="77"/>
      <c r="AP156" s="77"/>
      <c r="AQ156" s="77"/>
      <c r="AR156" s="77"/>
      <c r="AS156" s="77"/>
    </row>
    <row r="157" spans="1:49" s="80" customFormat="1" ht="15.5">
      <c r="A157" s="396"/>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77"/>
      <c r="AD157" s="77"/>
      <c r="AE157" s="77"/>
      <c r="AF157" s="77"/>
      <c r="AG157" s="77"/>
      <c r="AH157" s="77"/>
      <c r="AI157" s="77"/>
      <c r="AJ157" s="77"/>
      <c r="AK157" s="77"/>
      <c r="AL157" s="77"/>
      <c r="AM157" s="77"/>
      <c r="AN157" s="77"/>
      <c r="AO157" s="77"/>
      <c r="AP157" s="77"/>
      <c r="AQ157" s="77"/>
      <c r="AR157" s="77"/>
      <c r="AS157" s="77"/>
    </row>
    <row r="158" spans="1:49" s="1" customFormat="1" ht="15.5">
      <c r="A158" s="2"/>
      <c r="B158" s="839" t="s">
        <v>405</v>
      </c>
      <c r="C158" s="840"/>
      <c r="D158" s="840"/>
      <c r="E158" s="840"/>
      <c r="F158" s="840"/>
      <c r="G158" s="840"/>
      <c r="H158" s="840"/>
      <c r="I158" s="840"/>
      <c r="J158" s="840"/>
      <c r="K158" s="840"/>
      <c r="L158" s="840"/>
      <c r="M158" s="840"/>
      <c r="N158" s="840"/>
      <c r="O158" s="840"/>
      <c r="P158" s="840"/>
      <c r="Q158" s="840"/>
      <c r="R158" s="840"/>
      <c r="S158" s="840"/>
      <c r="T158" s="840"/>
      <c r="U158" s="840"/>
      <c r="V158" s="840"/>
      <c r="W158" s="840"/>
      <c r="X158" s="840"/>
      <c r="Y158" s="840"/>
      <c r="Z158" s="840"/>
      <c r="AA158" s="840"/>
      <c r="AB158" s="840"/>
      <c r="AC158" s="77"/>
      <c r="AD158" s="77"/>
      <c r="AE158" s="77"/>
      <c r="AF158" s="77"/>
      <c r="AG158" s="77"/>
      <c r="AH158" s="77"/>
      <c r="AI158" s="77"/>
      <c r="AJ158" s="77"/>
      <c r="AK158" s="77"/>
      <c r="AL158" s="77"/>
      <c r="AM158" s="77"/>
      <c r="AN158" s="77"/>
      <c r="AO158" s="77"/>
      <c r="AP158" s="77"/>
      <c r="AQ158" s="77"/>
      <c r="AR158" s="77"/>
      <c r="AS158" s="77"/>
      <c r="AT158" s="70"/>
      <c r="AU158" s="70"/>
      <c r="AV158" s="70"/>
      <c r="AW158" s="70"/>
    </row>
    <row r="159" spans="1:49" ht="15.5">
      <c r="A159" s="141"/>
      <c r="B159" s="6"/>
      <c r="C159" s="6"/>
      <c r="D159" s="6"/>
      <c r="E159" s="6"/>
      <c r="F159" s="6"/>
      <c r="G159" s="6"/>
      <c r="H159" s="6"/>
      <c r="I159" s="6"/>
      <c r="J159" s="6"/>
      <c r="K159" s="6"/>
      <c r="L159" s="6"/>
      <c r="M159" s="6"/>
      <c r="N159" s="6"/>
      <c r="O159" s="6"/>
      <c r="P159" s="6"/>
      <c r="Q159" s="6"/>
      <c r="R159" s="77"/>
      <c r="S159" s="77"/>
      <c r="T159" s="77"/>
      <c r="U159" s="77"/>
      <c r="V159" s="77"/>
      <c r="W159" s="77"/>
      <c r="X159" s="77"/>
      <c r="Y159" s="77"/>
      <c r="Z159" s="77"/>
      <c r="AA159" s="77"/>
      <c r="AB159" s="77"/>
      <c r="AC159" s="77"/>
      <c r="AD159" s="77"/>
      <c r="AE159" s="77"/>
      <c r="AG159" s="77"/>
      <c r="AH159" s="77"/>
      <c r="AI159" s="77"/>
      <c r="AJ159" s="77"/>
      <c r="AK159" s="77"/>
      <c r="AL159" s="77"/>
      <c r="AM159" s="77"/>
      <c r="AN159" s="77"/>
      <c r="AO159" s="77"/>
      <c r="AP159" s="77"/>
      <c r="AQ159" s="77"/>
      <c r="AR159" s="77"/>
      <c r="AS159" s="77"/>
      <c r="AT159" s="50"/>
      <c r="AU159" s="50"/>
      <c r="AV159" s="50"/>
      <c r="AW159" s="50"/>
    </row>
    <row r="160" spans="1:49" s="77" customFormat="1" ht="15" customHeight="1">
      <c r="A160" s="396"/>
      <c r="B160" s="824" t="s">
        <v>455</v>
      </c>
      <c r="C160" s="824"/>
      <c r="D160" s="824"/>
      <c r="E160" s="824"/>
      <c r="F160" s="824"/>
      <c r="G160" s="824"/>
      <c r="H160" s="824"/>
      <c r="I160" s="824"/>
      <c r="J160" s="824"/>
      <c r="K160" s="824"/>
      <c r="L160" s="824"/>
      <c r="M160" s="824"/>
      <c r="N160" s="824"/>
      <c r="O160" s="824"/>
      <c r="P160" s="824"/>
      <c r="Q160" s="824"/>
    </row>
    <row r="161" spans="1:25" s="77" customFormat="1" ht="15.5">
      <c r="A161" s="396"/>
      <c r="B161" s="824"/>
      <c r="C161" s="824"/>
      <c r="D161" s="824"/>
      <c r="E161" s="824"/>
      <c r="F161" s="824"/>
      <c r="G161" s="824"/>
      <c r="H161" s="824"/>
      <c r="I161" s="824"/>
      <c r="J161" s="824"/>
      <c r="K161" s="824"/>
      <c r="L161" s="824"/>
      <c r="M161" s="824"/>
      <c r="N161" s="824"/>
      <c r="O161" s="824"/>
      <c r="P161" s="824"/>
      <c r="Q161" s="824"/>
      <c r="R161" s="78"/>
      <c r="S161" s="78"/>
      <c r="T161" s="78"/>
      <c r="U161" s="78"/>
      <c r="V161" s="78"/>
      <c r="W161" s="78"/>
      <c r="X161" s="79"/>
      <c r="Y161" s="79"/>
    </row>
    <row r="162" spans="1:25" s="77" customFormat="1" ht="15.5">
      <c r="A162" s="396"/>
      <c r="B162" s="824"/>
      <c r="C162" s="824"/>
      <c r="D162" s="824"/>
      <c r="E162" s="824"/>
      <c r="F162" s="824"/>
      <c r="G162" s="824"/>
      <c r="H162" s="824"/>
      <c r="I162" s="824"/>
      <c r="J162" s="824"/>
      <c r="K162" s="824"/>
      <c r="L162" s="824"/>
      <c r="M162" s="824"/>
      <c r="N162" s="824"/>
      <c r="O162" s="824"/>
      <c r="P162" s="824"/>
      <c r="Q162" s="824"/>
      <c r="R162" s="78"/>
      <c r="S162" s="78"/>
      <c r="T162" s="78"/>
      <c r="U162" s="78"/>
      <c r="V162" s="78"/>
      <c r="W162" s="78"/>
      <c r="X162" s="79"/>
      <c r="Y162" s="79"/>
    </row>
    <row r="163" spans="1:25" s="77" customFormat="1" ht="15.5">
      <c r="A163" s="396"/>
      <c r="B163" s="825"/>
      <c r="C163" s="826"/>
      <c r="D163" s="826"/>
      <c r="E163" s="826"/>
      <c r="F163" s="826"/>
      <c r="G163" s="826"/>
      <c r="H163" s="826"/>
      <c r="I163" s="826"/>
      <c r="J163" s="826"/>
      <c r="K163" s="826"/>
      <c r="L163" s="826"/>
      <c r="M163" s="826"/>
      <c r="N163" s="826"/>
      <c r="O163" s="826"/>
      <c r="P163" s="826"/>
      <c r="Q163" s="827"/>
      <c r="R163" s="78"/>
      <c r="S163" s="78"/>
      <c r="T163" s="78"/>
      <c r="U163" s="78"/>
      <c r="V163" s="78"/>
      <c r="W163" s="78"/>
      <c r="X163" s="79"/>
      <c r="Y163" s="79"/>
    </row>
    <row r="164" spans="1:25" s="77" customFormat="1" ht="15.5">
      <c r="A164" s="396"/>
      <c r="B164" s="828"/>
      <c r="C164" s="829"/>
      <c r="D164" s="829"/>
      <c r="E164" s="829"/>
      <c r="F164" s="829"/>
      <c r="G164" s="829"/>
      <c r="H164" s="829"/>
      <c r="I164" s="829"/>
      <c r="J164" s="829"/>
      <c r="K164" s="829"/>
      <c r="L164" s="829"/>
      <c r="M164" s="829"/>
      <c r="N164" s="829"/>
      <c r="O164" s="829"/>
      <c r="P164" s="829"/>
      <c r="Q164" s="830"/>
      <c r="R164" s="78"/>
      <c r="S164" s="78"/>
      <c r="T164" s="78"/>
      <c r="U164" s="78"/>
      <c r="V164" s="78"/>
      <c r="W164" s="78"/>
      <c r="X164" s="79"/>
      <c r="Y164" s="79"/>
    </row>
    <row r="165" spans="1:25" s="77" customFormat="1" ht="15.5">
      <c r="A165" s="396"/>
      <c r="B165" s="828"/>
      <c r="C165" s="829"/>
      <c r="D165" s="829"/>
      <c r="E165" s="829"/>
      <c r="F165" s="829"/>
      <c r="G165" s="829"/>
      <c r="H165" s="829"/>
      <c r="I165" s="829"/>
      <c r="J165" s="829"/>
      <c r="K165" s="829"/>
      <c r="L165" s="829"/>
      <c r="M165" s="829"/>
      <c r="N165" s="829"/>
      <c r="O165" s="829"/>
      <c r="P165" s="829"/>
      <c r="Q165" s="830"/>
      <c r="R165" s="78"/>
      <c r="S165" s="78"/>
      <c r="T165" s="78"/>
      <c r="U165" s="78"/>
      <c r="V165" s="78"/>
      <c r="W165" s="78"/>
      <c r="X165" s="79"/>
      <c r="Y165" s="79"/>
    </row>
    <row r="166" spans="1:25" s="77" customFormat="1" ht="15.5">
      <c r="A166" s="396"/>
      <c r="B166" s="828"/>
      <c r="C166" s="829"/>
      <c r="D166" s="829"/>
      <c r="E166" s="829"/>
      <c r="F166" s="829"/>
      <c r="G166" s="829"/>
      <c r="H166" s="829"/>
      <c r="I166" s="829"/>
      <c r="J166" s="829"/>
      <c r="K166" s="829"/>
      <c r="L166" s="829"/>
      <c r="M166" s="829"/>
      <c r="N166" s="829"/>
      <c r="O166" s="829"/>
      <c r="P166" s="829"/>
      <c r="Q166" s="830"/>
      <c r="R166" s="79"/>
      <c r="S166" s="79"/>
      <c r="T166" s="79"/>
      <c r="U166" s="79"/>
      <c r="V166" s="79"/>
      <c r="W166" s="79"/>
      <c r="X166" s="79"/>
      <c r="Y166" s="79"/>
    </row>
    <row r="167" spans="1:25" s="77" customFormat="1" ht="15.5">
      <c r="A167" s="396"/>
      <c r="B167" s="828"/>
      <c r="C167" s="829"/>
      <c r="D167" s="829"/>
      <c r="E167" s="829"/>
      <c r="F167" s="829"/>
      <c r="G167" s="829"/>
      <c r="H167" s="829"/>
      <c r="I167" s="829"/>
      <c r="J167" s="829"/>
      <c r="K167" s="829"/>
      <c r="L167" s="829"/>
      <c r="M167" s="829"/>
      <c r="N167" s="829"/>
      <c r="O167" s="829"/>
      <c r="P167" s="829"/>
      <c r="Q167" s="830"/>
      <c r="R167" s="79"/>
      <c r="S167" s="79"/>
      <c r="T167" s="79"/>
      <c r="U167" s="79"/>
      <c r="V167" s="79"/>
      <c r="W167" s="79"/>
      <c r="X167" s="79"/>
      <c r="Y167" s="79"/>
    </row>
    <row r="168" spans="1:25" s="77" customFormat="1" ht="15.5">
      <c r="A168" s="396"/>
      <c r="B168" s="831"/>
      <c r="C168" s="832"/>
      <c r="D168" s="832"/>
      <c r="E168" s="832"/>
      <c r="F168" s="832"/>
      <c r="G168" s="832"/>
      <c r="H168" s="832"/>
      <c r="I168" s="832"/>
      <c r="J168" s="832"/>
      <c r="K168" s="832"/>
      <c r="L168" s="832"/>
      <c r="M168" s="832"/>
      <c r="N168" s="832"/>
      <c r="O168" s="832"/>
      <c r="P168" s="832"/>
      <c r="Q168" s="833"/>
      <c r="R168" s="79"/>
      <c r="S168" s="79"/>
      <c r="T168" s="79"/>
      <c r="U168" s="79"/>
      <c r="V168" s="79"/>
      <c r="W168" s="79"/>
      <c r="X168" s="79"/>
      <c r="Y168" s="79"/>
    </row>
    <row r="169" spans="1:25" s="77" customFormat="1" ht="15.5">
      <c r="A169" s="396"/>
      <c r="B169" s="163"/>
      <c r="C169" s="163"/>
      <c r="D169" s="163"/>
      <c r="E169" s="163"/>
      <c r="F169" s="163"/>
      <c r="G169" s="163"/>
      <c r="H169" s="163"/>
      <c r="I169" s="163"/>
      <c r="J169" s="163"/>
      <c r="K169" s="163"/>
      <c r="L169" s="163"/>
      <c r="M169" s="163"/>
      <c r="N169" s="163"/>
      <c r="O169" s="163"/>
      <c r="P169" s="163"/>
      <c r="Q169" s="163"/>
      <c r="R169" s="79"/>
      <c r="S169" s="79"/>
      <c r="T169" s="79"/>
      <c r="U169" s="79"/>
      <c r="V169" s="79"/>
      <c r="W169" s="79"/>
      <c r="X169" s="79"/>
      <c r="Y169" s="79"/>
    </row>
    <row r="170" spans="1:25" s="77" customFormat="1" ht="14.15" customHeight="1">
      <c r="A170" s="22"/>
      <c r="B170" s="901" t="s">
        <v>456</v>
      </c>
      <c r="C170" s="824"/>
      <c r="D170" s="824"/>
      <c r="E170" s="824"/>
      <c r="F170" s="824"/>
      <c r="G170" s="824"/>
      <c r="H170" s="824"/>
      <c r="I170" s="824"/>
      <c r="J170" s="824"/>
      <c r="K170" s="824"/>
      <c r="L170" s="824"/>
      <c r="M170" s="824"/>
      <c r="N170" s="824"/>
      <c r="O170" s="824"/>
      <c r="P170" s="824"/>
      <c r="Q170" s="824"/>
      <c r="R170" s="22"/>
      <c r="S170" s="22"/>
      <c r="T170" s="22"/>
      <c r="U170" s="22"/>
      <c r="V170" s="22"/>
      <c r="W170" s="22"/>
      <c r="X170" s="22"/>
      <c r="Y170" s="22"/>
    </row>
    <row r="171" spans="1:25" s="77" customFormat="1" ht="14.15" customHeight="1">
      <c r="A171" s="22"/>
      <c r="B171" s="824"/>
      <c r="C171" s="824"/>
      <c r="D171" s="824"/>
      <c r="E171" s="824"/>
      <c r="F171" s="824"/>
      <c r="G171" s="824"/>
      <c r="H171" s="824"/>
      <c r="I171" s="824"/>
      <c r="J171" s="824"/>
      <c r="K171" s="824"/>
      <c r="L171" s="824"/>
      <c r="M171" s="824"/>
      <c r="N171" s="824"/>
      <c r="O171" s="824"/>
      <c r="P171" s="824"/>
      <c r="Q171" s="824"/>
      <c r="R171" s="22"/>
      <c r="S171" s="22"/>
      <c r="T171" s="22"/>
      <c r="U171" s="22"/>
      <c r="V171" s="22"/>
      <c r="W171" s="22"/>
      <c r="X171" s="22"/>
      <c r="Y171" s="22"/>
    </row>
    <row r="172" spans="1:25" s="77" customFormat="1" ht="14.15" customHeight="1">
      <c r="A172" s="22"/>
      <c r="B172" s="824"/>
      <c r="C172" s="824"/>
      <c r="D172" s="824"/>
      <c r="E172" s="824"/>
      <c r="F172" s="824"/>
      <c r="G172" s="824"/>
      <c r="H172" s="824"/>
      <c r="I172" s="824"/>
      <c r="J172" s="824"/>
      <c r="K172" s="824"/>
      <c r="L172" s="824"/>
      <c r="M172" s="824"/>
      <c r="N172" s="824"/>
      <c r="O172" s="824"/>
      <c r="P172" s="824"/>
      <c r="Q172" s="824"/>
      <c r="R172" s="22"/>
      <c r="S172" s="22"/>
      <c r="T172" s="22"/>
      <c r="U172" s="22"/>
      <c r="V172" s="22"/>
      <c r="W172" s="22"/>
      <c r="X172" s="22"/>
      <c r="Y172" s="22"/>
    </row>
    <row r="173" spans="1:25" s="77" customFormat="1" ht="14.15" customHeight="1">
      <c r="A173" s="22"/>
      <c r="B173" s="824"/>
      <c r="C173" s="824"/>
      <c r="D173" s="824"/>
      <c r="E173" s="824"/>
      <c r="F173" s="824"/>
      <c r="G173" s="824"/>
      <c r="H173" s="824"/>
      <c r="I173" s="824"/>
      <c r="J173" s="824"/>
      <c r="K173" s="824"/>
      <c r="L173" s="824"/>
      <c r="M173" s="824"/>
      <c r="N173" s="824"/>
      <c r="O173" s="824"/>
      <c r="P173" s="824"/>
      <c r="Q173" s="824"/>
      <c r="R173" s="22"/>
      <c r="S173" s="22"/>
      <c r="T173" s="22"/>
      <c r="U173" s="22"/>
      <c r="V173" s="22"/>
      <c r="W173" s="22"/>
      <c r="X173" s="22"/>
      <c r="Y173" s="22"/>
    </row>
    <row r="174" spans="1:25" s="77" customFormat="1" ht="14.15" customHeight="1">
      <c r="A174" s="22"/>
      <c r="B174" s="824"/>
      <c r="C174" s="824"/>
      <c r="D174" s="824"/>
      <c r="E174" s="824"/>
      <c r="F174" s="824"/>
      <c r="G174" s="824"/>
      <c r="H174" s="824"/>
      <c r="I174" s="824"/>
      <c r="J174" s="824"/>
      <c r="K174" s="824"/>
      <c r="L174" s="824"/>
      <c r="M174" s="824"/>
      <c r="N174" s="824"/>
      <c r="O174" s="824"/>
      <c r="P174" s="824"/>
      <c r="Q174" s="824"/>
      <c r="R174" s="22"/>
      <c r="S174" s="22"/>
      <c r="T174" s="22"/>
      <c r="U174" s="22"/>
      <c r="V174" s="22"/>
      <c r="W174" s="22"/>
      <c r="X174" s="22"/>
      <c r="Y174" s="22"/>
    </row>
    <row r="175" spans="1:25" s="77" customFormat="1" ht="14.15" customHeight="1">
      <c r="A175" s="22"/>
      <c r="B175" s="824"/>
      <c r="C175" s="824"/>
      <c r="D175" s="824"/>
      <c r="E175" s="824"/>
      <c r="F175" s="824"/>
      <c r="G175" s="824"/>
      <c r="H175" s="824"/>
      <c r="I175" s="824"/>
      <c r="J175" s="824"/>
      <c r="K175" s="824"/>
      <c r="L175" s="824"/>
      <c r="M175" s="824"/>
      <c r="N175" s="824"/>
      <c r="O175" s="824"/>
      <c r="P175" s="824"/>
      <c r="Q175" s="824"/>
      <c r="R175" s="22"/>
      <c r="S175" s="22"/>
      <c r="T175" s="22"/>
      <c r="U175" s="22"/>
      <c r="V175" s="22"/>
      <c r="W175" s="22"/>
      <c r="X175" s="22"/>
      <c r="Y175" s="22"/>
    </row>
    <row r="176" spans="1:25" s="77" customFormat="1" ht="14.15" customHeight="1">
      <c r="A176" s="22"/>
      <c r="B176" s="824"/>
      <c r="C176" s="824"/>
      <c r="D176" s="824"/>
      <c r="E176" s="824"/>
      <c r="F176" s="824"/>
      <c r="G176" s="824"/>
      <c r="H176" s="824"/>
      <c r="I176" s="824"/>
      <c r="J176" s="824"/>
      <c r="K176" s="824"/>
      <c r="L176" s="824"/>
      <c r="M176" s="824"/>
      <c r="N176" s="824"/>
      <c r="O176" s="824"/>
      <c r="P176" s="824"/>
      <c r="Q176" s="824"/>
      <c r="R176" s="22"/>
      <c r="S176" s="22"/>
      <c r="T176" s="22"/>
      <c r="U176" s="22"/>
      <c r="V176" s="22"/>
      <c r="W176" s="22"/>
      <c r="X176" s="22"/>
      <c r="Y176" s="22"/>
    </row>
    <row r="177" spans="1:49" s="77" customFormat="1" ht="14.15" customHeight="1">
      <c r="A177" s="22"/>
      <c r="B177" s="824"/>
      <c r="C177" s="824"/>
      <c r="D177" s="824"/>
      <c r="E177" s="824"/>
      <c r="F177" s="824"/>
      <c r="G177" s="824"/>
      <c r="H177" s="824"/>
      <c r="I177" s="824"/>
      <c r="J177" s="824"/>
      <c r="K177" s="824"/>
      <c r="L177" s="824"/>
      <c r="M177" s="824"/>
      <c r="N177" s="824"/>
      <c r="O177" s="824"/>
      <c r="P177" s="824"/>
      <c r="Q177" s="824"/>
      <c r="R177" s="22"/>
      <c r="S177" s="22"/>
      <c r="T177" s="22"/>
      <c r="U177" s="22"/>
      <c r="V177" s="22"/>
      <c r="W177" s="22"/>
      <c r="X177" s="22"/>
      <c r="Y177" s="22"/>
    </row>
    <row r="178" spans="1:49" s="77" customFormat="1" ht="14.15" customHeight="1">
      <c r="A178" s="22"/>
      <c r="B178" s="824"/>
      <c r="C178" s="824"/>
      <c r="D178" s="824"/>
      <c r="E178" s="824"/>
      <c r="F178" s="824"/>
      <c r="G178" s="824"/>
      <c r="H178" s="824"/>
      <c r="I178" s="824"/>
      <c r="J178" s="824"/>
      <c r="K178" s="824"/>
      <c r="L178" s="824"/>
      <c r="M178" s="824"/>
      <c r="N178" s="824"/>
      <c r="O178" s="824"/>
      <c r="P178" s="824"/>
      <c r="Q178" s="824"/>
      <c r="R178" s="22"/>
      <c r="S178" s="22"/>
      <c r="T178" s="22"/>
      <c r="U178" s="22"/>
      <c r="V178" s="22"/>
      <c r="W178" s="22"/>
      <c r="X178" s="22"/>
      <c r="Y178" s="22"/>
    </row>
    <row r="179" spans="1:49" s="77" customFormat="1" ht="14.15" customHeight="1">
      <c r="A179" s="22"/>
      <c r="B179" s="824"/>
      <c r="C179" s="824"/>
      <c r="D179" s="824"/>
      <c r="E179" s="824"/>
      <c r="F179" s="824"/>
      <c r="G179" s="824"/>
      <c r="H179" s="824"/>
      <c r="I179" s="824"/>
      <c r="J179" s="824"/>
      <c r="K179" s="824"/>
      <c r="L179" s="824"/>
      <c r="M179" s="824"/>
      <c r="N179" s="824"/>
      <c r="O179" s="824"/>
      <c r="P179" s="824"/>
      <c r="Q179" s="824"/>
      <c r="R179" s="22"/>
      <c r="S179" s="22"/>
      <c r="T179" s="22"/>
      <c r="U179" s="22"/>
      <c r="V179" s="22"/>
      <c r="W179" s="22"/>
      <c r="X179" s="22"/>
      <c r="Y179" s="22"/>
    </row>
    <row r="180" spans="1:49" s="77" customFormat="1" ht="14.15" customHeight="1">
      <c r="A180" s="22"/>
      <c r="B180" s="824"/>
      <c r="C180" s="824"/>
      <c r="D180" s="824"/>
      <c r="E180" s="824"/>
      <c r="F180" s="824"/>
      <c r="G180" s="824"/>
      <c r="H180" s="824"/>
      <c r="I180" s="824"/>
      <c r="J180" s="824"/>
      <c r="K180" s="824"/>
      <c r="L180" s="824"/>
      <c r="M180" s="824"/>
      <c r="N180" s="824"/>
      <c r="O180" s="824"/>
      <c r="P180" s="824"/>
      <c r="Q180" s="824"/>
      <c r="R180" s="22"/>
      <c r="S180" s="22"/>
      <c r="T180" s="22"/>
      <c r="U180" s="22"/>
      <c r="V180" s="22"/>
      <c r="W180" s="22"/>
      <c r="X180" s="22"/>
      <c r="Y180" s="22"/>
    </row>
    <row r="181" spans="1:49" s="77" customFormat="1" ht="14.15" customHeight="1">
      <c r="A181" s="22"/>
      <c r="B181" s="824"/>
      <c r="C181" s="824"/>
      <c r="D181" s="824"/>
      <c r="E181" s="824"/>
      <c r="F181" s="824"/>
      <c r="G181" s="824"/>
      <c r="H181" s="824"/>
      <c r="I181" s="824"/>
      <c r="J181" s="824"/>
      <c r="K181" s="824"/>
      <c r="L181" s="824"/>
      <c r="M181" s="824"/>
      <c r="N181" s="824"/>
      <c r="O181" s="824"/>
      <c r="P181" s="824"/>
      <c r="Q181" s="824"/>
      <c r="R181" s="22"/>
      <c r="S181" s="22"/>
      <c r="T181" s="22"/>
      <c r="U181" s="22"/>
      <c r="V181" s="22"/>
      <c r="W181" s="22"/>
      <c r="X181" s="22"/>
      <c r="Y181" s="22"/>
    </row>
    <row r="182" spans="1:49" s="77" customFormat="1" ht="14.15" customHeight="1">
      <c r="A182" s="22"/>
      <c r="B182" s="53"/>
      <c r="C182" s="53"/>
      <c r="D182" s="53"/>
      <c r="E182" s="53"/>
      <c r="F182" s="53"/>
      <c r="G182" s="53"/>
      <c r="H182" s="53"/>
      <c r="I182" s="53"/>
      <c r="J182" s="53"/>
      <c r="K182" s="53"/>
      <c r="L182" s="53"/>
      <c r="M182" s="53"/>
      <c r="N182" s="53"/>
      <c r="O182" s="53"/>
      <c r="P182" s="53"/>
      <c r="Q182" s="53"/>
      <c r="R182" s="22"/>
      <c r="S182" s="22"/>
      <c r="T182" s="22"/>
      <c r="U182" s="22"/>
      <c r="V182" s="22"/>
      <c r="W182" s="22"/>
      <c r="X182" s="22"/>
      <c r="Y182" s="22"/>
    </row>
    <row r="183" spans="1:49" ht="14.15" customHeight="1">
      <c r="A183" s="22"/>
      <c r="B183" s="878" t="s">
        <v>408</v>
      </c>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77"/>
      <c r="AB183" s="77"/>
      <c r="AC183" s="77"/>
      <c r="AD183" s="77"/>
      <c r="AE183" s="77"/>
      <c r="AG183" s="77"/>
      <c r="AH183" s="77"/>
      <c r="AI183" s="77"/>
      <c r="AJ183" s="77"/>
      <c r="AK183" s="77"/>
      <c r="AL183" s="77"/>
      <c r="AM183" s="77"/>
      <c r="AN183" s="77"/>
      <c r="AO183" s="77"/>
      <c r="AP183" s="77"/>
      <c r="AQ183" s="77"/>
      <c r="AR183" s="77"/>
      <c r="AS183" s="77"/>
      <c r="AT183" s="50"/>
      <c r="AU183" s="50"/>
      <c r="AV183" s="50"/>
      <c r="AW183" s="50"/>
    </row>
    <row r="184" spans="1:49" s="1" customFormat="1">
      <c r="A184" s="394"/>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c r="X184" s="253"/>
      <c r="Y184" s="253"/>
      <c r="Z184" s="253"/>
      <c r="AA184" s="80"/>
      <c r="AB184" s="80"/>
      <c r="AC184" s="77"/>
      <c r="AD184" s="77"/>
      <c r="AE184" s="77"/>
      <c r="AF184" s="77"/>
      <c r="AG184" s="77"/>
      <c r="AH184" s="77"/>
      <c r="AI184" s="77"/>
      <c r="AJ184" s="77"/>
      <c r="AK184" s="77"/>
      <c r="AL184" s="77"/>
      <c r="AM184" s="77"/>
      <c r="AN184" s="77"/>
      <c r="AO184" s="77"/>
      <c r="AP184" s="77"/>
      <c r="AQ184" s="77"/>
      <c r="AR184" s="77"/>
      <c r="AS184" s="77"/>
      <c r="AT184" s="70"/>
      <c r="AU184" s="70"/>
      <c r="AV184" s="70"/>
      <c r="AW184" s="70"/>
    </row>
    <row r="185" spans="1:49" s="1" customFormat="1">
      <c r="A185" s="394"/>
      <c r="B185" s="212" t="s">
        <v>409</v>
      </c>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80"/>
      <c r="AB185" s="80"/>
      <c r="AC185" s="77"/>
      <c r="AD185" s="77"/>
      <c r="AE185" s="77"/>
      <c r="AF185" s="77"/>
      <c r="AG185" s="77"/>
      <c r="AH185" s="77"/>
      <c r="AI185" s="77"/>
      <c r="AJ185" s="77"/>
      <c r="AK185" s="77"/>
      <c r="AL185" s="77"/>
      <c r="AM185" s="77"/>
      <c r="AN185" s="77"/>
      <c r="AO185" s="77"/>
      <c r="AP185" s="77"/>
      <c r="AQ185" s="77"/>
      <c r="AR185" s="77"/>
      <c r="AS185" s="77"/>
      <c r="AT185" s="70"/>
      <c r="AU185" s="70"/>
      <c r="AV185" s="70"/>
      <c r="AW185" s="70"/>
    </row>
    <row r="186" spans="1:49" s="1" customFormat="1" ht="14.25" customHeight="1">
      <c r="A186" s="22"/>
      <c r="B186" s="11"/>
      <c r="C186" s="11"/>
      <c r="D186" s="11"/>
      <c r="E186" s="11"/>
      <c r="F186" s="11"/>
      <c r="G186" s="11"/>
      <c r="H186" s="11"/>
      <c r="I186" s="11"/>
      <c r="J186" s="11"/>
      <c r="K186" s="81">
        <f>Calc!$J$6</f>
        <v>2021</v>
      </c>
      <c r="L186" s="81">
        <f>Calc!$J$7</f>
        <v>2022</v>
      </c>
      <c r="M186" s="81">
        <f>Calc!$J$8</f>
        <v>2023</v>
      </c>
      <c r="N186" s="81">
        <f>Calc!$J$9</f>
        <v>2024</v>
      </c>
      <c r="O186" s="81">
        <f>Calc!$J$10</f>
        <v>2025</v>
      </c>
      <c r="P186" s="81" t="str">
        <f>Calc!$J$11</f>
        <v/>
      </c>
      <c r="Q186" s="81" t="str">
        <f>Calc!$J$12</f>
        <v/>
      </c>
      <c r="R186" s="81" t="str">
        <f>Calc!$J$13</f>
        <v/>
      </c>
      <c r="S186" s="81" t="str">
        <f>Calc!$J$14</f>
        <v/>
      </c>
      <c r="T186" s="81" t="str">
        <f>Calc!$J$15</f>
        <v/>
      </c>
      <c r="U186" s="81" t="str">
        <f>Calc!$J$16</f>
        <v/>
      </c>
      <c r="V186" s="81" t="str">
        <f>Calc!$J$17</f>
        <v/>
      </c>
      <c r="W186" s="11"/>
      <c r="X186" s="835" t="s">
        <v>282</v>
      </c>
      <c r="Y186" s="836"/>
      <c r="Z186" s="837"/>
      <c r="AA186" s="70"/>
      <c r="AB186" s="80"/>
      <c r="AC186" s="77"/>
      <c r="AD186" s="77"/>
      <c r="AE186" s="77"/>
      <c r="AF186" s="77"/>
      <c r="AG186" s="77"/>
      <c r="AH186" s="77"/>
      <c r="AI186" s="77"/>
      <c r="AJ186" s="77"/>
      <c r="AK186" s="77"/>
      <c r="AL186" s="77"/>
      <c r="AM186" s="77"/>
      <c r="AN186" s="77"/>
      <c r="AO186" s="77"/>
      <c r="AP186" s="77"/>
      <c r="AQ186" s="77"/>
      <c r="AR186" s="77"/>
      <c r="AS186" s="77"/>
      <c r="AT186" s="70"/>
      <c r="AU186" s="70"/>
      <c r="AV186" s="70"/>
      <c r="AW186" s="70"/>
    </row>
    <row r="187" spans="1:49" s="1" customFormat="1" ht="25">
      <c r="A187" s="141"/>
      <c r="B187" s="821" t="s">
        <v>283</v>
      </c>
      <c r="C187" s="821"/>
      <c r="D187" s="821"/>
      <c r="E187" s="82" t="s">
        <v>284</v>
      </c>
      <c r="F187" s="821" t="s">
        <v>285</v>
      </c>
      <c r="G187" s="821"/>
      <c r="H187" s="821"/>
      <c r="I187" s="83" t="s">
        <v>73</v>
      </c>
      <c r="J187" s="11"/>
      <c r="K187" s="71" t="s">
        <v>232</v>
      </c>
      <c r="L187" s="71" t="s">
        <v>233</v>
      </c>
      <c r="M187" s="71" t="s">
        <v>234</v>
      </c>
      <c r="N187" s="71" t="s">
        <v>235</v>
      </c>
      <c r="O187" s="71" t="s">
        <v>236</v>
      </c>
      <c r="P187" s="71" t="s">
        <v>237</v>
      </c>
      <c r="Q187" s="71" t="s">
        <v>238</v>
      </c>
      <c r="R187" s="71" t="s">
        <v>239</v>
      </c>
      <c r="S187" s="71" t="s">
        <v>240</v>
      </c>
      <c r="T187" s="71" t="s">
        <v>241</v>
      </c>
      <c r="U187" s="71" t="s">
        <v>242</v>
      </c>
      <c r="V187" s="71" t="s">
        <v>243</v>
      </c>
      <c r="W187" s="11"/>
      <c r="X187" s="14">
        <v>2030</v>
      </c>
      <c r="Y187" s="14">
        <v>2040</v>
      </c>
      <c r="Z187" s="14">
        <v>2050</v>
      </c>
      <c r="AA187" s="80"/>
      <c r="AB187" s="77"/>
      <c r="AC187" s="77"/>
      <c r="AD187" s="77"/>
      <c r="AE187" s="77"/>
      <c r="AF187" s="77"/>
      <c r="AG187" s="77"/>
      <c r="AH187" s="77"/>
      <c r="AI187" s="77"/>
      <c r="AJ187" s="77"/>
      <c r="AK187" s="77"/>
      <c r="AL187" s="77"/>
      <c r="AM187" s="77"/>
      <c r="AN187" s="77"/>
      <c r="AO187" s="77"/>
      <c r="AP187" s="77"/>
      <c r="AQ187" s="77"/>
      <c r="AR187" s="77"/>
      <c r="AS187" s="77"/>
      <c r="AT187" s="70"/>
      <c r="AU187" s="70"/>
      <c r="AV187" s="70"/>
      <c r="AW187" s="70"/>
    </row>
    <row r="188" spans="1:49" ht="15.5">
      <c r="A188" s="141"/>
      <c r="B188" s="814"/>
      <c r="C188" s="814"/>
      <c r="D188" s="814"/>
      <c r="E188" s="84" t="s">
        <v>287</v>
      </c>
      <c r="F188" s="815"/>
      <c r="G188" s="815"/>
      <c r="H188" s="815"/>
      <c r="I188" s="85"/>
      <c r="J188" s="79"/>
      <c r="K188" s="410">
        <v>0</v>
      </c>
      <c r="L188" s="410">
        <v>0</v>
      </c>
      <c r="M188" s="410">
        <v>0</v>
      </c>
      <c r="N188" s="410">
        <v>0</v>
      </c>
      <c r="O188" s="410">
        <v>0</v>
      </c>
      <c r="P188" s="410">
        <v>0</v>
      </c>
      <c r="Q188" s="410">
        <v>0</v>
      </c>
      <c r="R188" s="410">
        <v>0</v>
      </c>
      <c r="S188" s="410">
        <v>0</v>
      </c>
      <c r="T188" s="410">
        <v>0</v>
      </c>
      <c r="U188" s="410">
        <v>0</v>
      </c>
      <c r="V188" s="410">
        <v>0</v>
      </c>
      <c r="W188" s="411"/>
      <c r="X188" s="410">
        <v>0</v>
      </c>
      <c r="Y188" s="410">
        <v>0</v>
      </c>
      <c r="Z188" s="410">
        <v>0</v>
      </c>
      <c r="AA188" s="77"/>
      <c r="AB188" s="77"/>
      <c r="AC188" s="77"/>
      <c r="AD188" s="77"/>
      <c r="AE188" s="77"/>
      <c r="AG188" s="77"/>
      <c r="AH188" s="77"/>
      <c r="AI188" s="77"/>
      <c r="AJ188" s="77"/>
      <c r="AK188" s="77"/>
      <c r="AL188" s="77"/>
      <c r="AM188" s="77"/>
      <c r="AN188" s="77"/>
      <c r="AO188" s="77"/>
      <c r="AP188" s="77"/>
      <c r="AQ188" s="77"/>
      <c r="AR188" s="77"/>
      <c r="AS188" s="77"/>
      <c r="AT188" s="50"/>
      <c r="AU188" s="50"/>
      <c r="AV188" s="50"/>
      <c r="AW188" s="50"/>
    </row>
    <row r="189" spans="1:49" ht="15.5">
      <c r="A189" s="141"/>
      <c r="B189" s="814"/>
      <c r="C189" s="814"/>
      <c r="D189" s="814"/>
      <c r="E189" s="84" t="s">
        <v>289</v>
      </c>
      <c r="F189" s="815"/>
      <c r="G189" s="815"/>
      <c r="H189" s="815"/>
      <c r="I189" s="85"/>
      <c r="J189" s="79"/>
      <c r="K189" s="410">
        <v>0</v>
      </c>
      <c r="L189" s="410">
        <v>0</v>
      </c>
      <c r="M189" s="410">
        <v>0</v>
      </c>
      <c r="N189" s="410">
        <v>0</v>
      </c>
      <c r="O189" s="410">
        <v>0</v>
      </c>
      <c r="P189" s="410">
        <v>0</v>
      </c>
      <c r="Q189" s="410">
        <v>0</v>
      </c>
      <c r="R189" s="410">
        <v>0</v>
      </c>
      <c r="S189" s="410">
        <v>0</v>
      </c>
      <c r="T189" s="410">
        <v>0</v>
      </c>
      <c r="U189" s="410">
        <v>0</v>
      </c>
      <c r="V189" s="410">
        <v>0</v>
      </c>
      <c r="W189" s="411"/>
      <c r="X189" s="410">
        <v>0</v>
      </c>
      <c r="Y189" s="410">
        <v>0</v>
      </c>
      <c r="Z189" s="410">
        <v>0</v>
      </c>
      <c r="AA189" s="77"/>
      <c r="AB189" s="77"/>
      <c r="AC189" s="77"/>
      <c r="AD189" s="77"/>
      <c r="AE189" s="77"/>
      <c r="AG189" s="77"/>
      <c r="AH189" s="77"/>
      <c r="AI189" s="77"/>
      <c r="AJ189" s="77"/>
      <c r="AK189" s="77"/>
      <c r="AL189" s="77"/>
      <c r="AM189" s="77"/>
      <c r="AN189" s="77"/>
      <c r="AO189" s="77"/>
      <c r="AP189" s="77"/>
      <c r="AQ189" s="77"/>
      <c r="AR189" s="77"/>
      <c r="AS189" s="77"/>
      <c r="AT189" s="50"/>
      <c r="AU189" s="50"/>
      <c r="AV189" s="50"/>
      <c r="AW189" s="50"/>
    </row>
    <row r="190" spans="1:49" ht="15.5">
      <c r="A190" s="141"/>
      <c r="B190" s="814"/>
      <c r="C190" s="814"/>
      <c r="D190" s="814"/>
      <c r="E190" s="84" t="s">
        <v>293</v>
      </c>
      <c r="F190" s="815"/>
      <c r="G190" s="815"/>
      <c r="H190" s="815"/>
      <c r="I190" s="85"/>
      <c r="J190" s="79"/>
      <c r="K190" s="410">
        <v>0</v>
      </c>
      <c r="L190" s="410">
        <v>0</v>
      </c>
      <c r="M190" s="410">
        <v>0</v>
      </c>
      <c r="N190" s="410">
        <v>0</v>
      </c>
      <c r="O190" s="410">
        <v>0</v>
      </c>
      <c r="P190" s="410">
        <v>0</v>
      </c>
      <c r="Q190" s="410">
        <v>0</v>
      </c>
      <c r="R190" s="410">
        <v>0</v>
      </c>
      <c r="S190" s="410">
        <v>0</v>
      </c>
      <c r="T190" s="410">
        <v>0</v>
      </c>
      <c r="U190" s="410">
        <v>0</v>
      </c>
      <c r="V190" s="410">
        <v>0</v>
      </c>
      <c r="W190" s="411"/>
      <c r="X190" s="410">
        <v>0</v>
      </c>
      <c r="Y190" s="410">
        <v>0</v>
      </c>
      <c r="Z190" s="410">
        <v>0</v>
      </c>
      <c r="AA190" s="77"/>
      <c r="AB190" s="77"/>
      <c r="AC190" s="77"/>
      <c r="AD190" s="77"/>
      <c r="AE190" s="77"/>
      <c r="AG190" s="77"/>
      <c r="AH190" s="77"/>
      <c r="AI190" s="77"/>
      <c r="AJ190" s="77"/>
      <c r="AK190" s="77"/>
      <c r="AL190" s="77"/>
      <c r="AM190" s="77"/>
      <c r="AN190" s="77"/>
      <c r="AO190" s="77"/>
      <c r="AP190" s="77"/>
      <c r="AQ190" s="77"/>
      <c r="AR190" s="77"/>
      <c r="AS190" s="77"/>
      <c r="AT190" s="50"/>
      <c r="AU190" s="50"/>
      <c r="AV190" s="50"/>
      <c r="AW190" s="50"/>
    </row>
    <row r="191" spans="1:49" ht="15.5">
      <c r="A191" s="141"/>
      <c r="B191" s="814"/>
      <c r="C191" s="814"/>
      <c r="D191" s="814"/>
      <c r="E191" s="84" t="s">
        <v>296</v>
      </c>
      <c r="F191" s="815"/>
      <c r="G191" s="815"/>
      <c r="H191" s="815"/>
      <c r="I191" s="85"/>
      <c r="J191" s="79"/>
      <c r="K191" s="410">
        <v>0</v>
      </c>
      <c r="L191" s="410">
        <v>0</v>
      </c>
      <c r="M191" s="410">
        <v>0</v>
      </c>
      <c r="N191" s="410">
        <v>0</v>
      </c>
      <c r="O191" s="410">
        <v>0</v>
      </c>
      <c r="P191" s="410">
        <v>0</v>
      </c>
      <c r="Q191" s="410">
        <v>0</v>
      </c>
      <c r="R191" s="410">
        <v>0</v>
      </c>
      <c r="S191" s="410">
        <v>0</v>
      </c>
      <c r="T191" s="410">
        <v>0</v>
      </c>
      <c r="U191" s="410">
        <v>0</v>
      </c>
      <c r="V191" s="410">
        <v>0</v>
      </c>
      <c r="W191" s="411"/>
      <c r="X191" s="410">
        <v>0</v>
      </c>
      <c r="Y191" s="410">
        <v>0</v>
      </c>
      <c r="Z191" s="410">
        <v>0</v>
      </c>
      <c r="AA191" s="77"/>
      <c r="AB191" s="77"/>
      <c r="AC191" s="77"/>
      <c r="AD191" s="77"/>
      <c r="AE191" s="77"/>
      <c r="AG191" s="77"/>
      <c r="AH191" s="77"/>
      <c r="AI191" s="77"/>
      <c r="AJ191" s="77"/>
      <c r="AK191" s="77"/>
      <c r="AL191" s="77"/>
      <c r="AM191" s="77"/>
      <c r="AN191" s="77"/>
      <c r="AO191" s="77"/>
      <c r="AP191" s="77"/>
      <c r="AQ191" s="77"/>
      <c r="AR191" s="77"/>
      <c r="AS191" s="77"/>
      <c r="AT191" s="50"/>
      <c r="AU191" s="50"/>
      <c r="AV191" s="50"/>
      <c r="AW191" s="50"/>
    </row>
    <row r="192" spans="1:49" ht="15.5">
      <c r="A192" s="141"/>
      <c r="B192" s="814"/>
      <c r="C192" s="814"/>
      <c r="D192" s="814"/>
      <c r="E192" s="84" t="s">
        <v>299</v>
      </c>
      <c r="F192" s="815"/>
      <c r="G192" s="815"/>
      <c r="H192" s="815"/>
      <c r="I192" s="85"/>
      <c r="J192" s="79"/>
      <c r="K192" s="410">
        <v>0</v>
      </c>
      <c r="L192" s="410">
        <v>0</v>
      </c>
      <c r="M192" s="410">
        <v>0</v>
      </c>
      <c r="N192" s="410">
        <v>0</v>
      </c>
      <c r="O192" s="410">
        <v>0</v>
      </c>
      <c r="P192" s="410">
        <v>0</v>
      </c>
      <c r="Q192" s="410">
        <v>0</v>
      </c>
      <c r="R192" s="410">
        <v>0</v>
      </c>
      <c r="S192" s="410">
        <v>0</v>
      </c>
      <c r="T192" s="410">
        <v>0</v>
      </c>
      <c r="U192" s="410">
        <v>0</v>
      </c>
      <c r="V192" s="410">
        <v>0</v>
      </c>
      <c r="W192" s="411"/>
      <c r="X192" s="410">
        <v>0</v>
      </c>
      <c r="Y192" s="410">
        <v>0</v>
      </c>
      <c r="Z192" s="410">
        <v>0</v>
      </c>
      <c r="AA192" s="77"/>
      <c r="AB192" s="77"/>
      <c r="AC192" s="77"/>
      <c r="AD192" s="77"/>
      <c r="AE192" s="77"/>
      <c r="AG192" s="77"/>
      <c r="AH192" s="77"/>
      <c r="AI192" s="77"/>
      <c r="AJ192" s="77"/>
      <c r="AK192" s="77"/>
      <c r="AL192" s="77"/>
      <c r="AM192" s="77"/>
      <c r="AN192" s="77"/>
      <c r="AO192" s="77"/>
      <c r="AP192" s="77"/>
      <c r="AQ192" s="77"/>
      <c r="AR192" s="77"/>
      <c r="AS192" s="77"/>
      <c r="AT192" s="50"/>
      <c r="AU192" s="50"/>
      <c r="AV192" s="50"/>
      <c r="AW192" s="50"/>
    </row>
    <row r="193" spans="1:49" ht="15.5">
      <c r="A193" s="141"/>
      <c r="B193" s="814"/>
      <c r="C193" s="814"/>
      <c r="D193" s="814"/>
      <c r="E193" s="84" t="s">
        <v>305</v>
      </c>
      <c r="F193" s="815"/>
      <c r="G193" s="815"/>
      <c r="H193" s="815"/>
      <c r="I193" s="85"/>
      <c r="J193" s="79"/>
      <c r="K193" s="410">
        <v>0</v>
      </c>
      <c r="L193" s="410">
        <v>0</v>
      </c>
      <c r="M193" s="410">
        <v>0</v>
      </c>
      <c r="N193" s="410">
        <v>0</v>
      </c>
      <c r="O193" s="410">
        <v>0</v>
      </c>
      <c r="P193" s="410">
        <v>0</v>
      </c>
      <c r="Q193" s="410">
        <v>0</v>
      </c>
      <c r="R193" s="410">
        <v>0</v>
      </c>
      <c r="S193" s="410">
        <v>0</v>
      </c>
      <c r="T193" s="410">
        <v>0</v>
      </c>
      <c r="U193" s="410">
        <v>0</v>
      </c>
      <c r="V193" s="410">
        <v>0</v>
      </c>
      <c r="W193" s="411"/>
      <c r="X193" s="410">
        <v>0</v>
      </c>
      <c r="Y193" s="410">
        <v>0</v>
      </c>
      <c r="Z193" s="410">
        <v>0</v>
      </c>
      <c r="AA193" s="77"/>
      <c r="AB193" s="77"/>
      <c r="AC193" s="77"/>
      <c r="AD193" s="77"/>
      <c r="AE193" s="77"/>
      <c r="AG193" s="77"/>
      <c r="AH193" s="77"/>
      <c r="AI193" s="77"/>
      <c r="AJ193" s="77"/>
      <c r="AK193" s="77"/>
      <c r="AL193" s="77"/>
      <c r="AM193" s="77"/>
      <c r="AN193" s="77"/>
      <c r="AO193" s="77"/>
      <c r="AP193" s="77"/>
      <c r="AQ193" s="77"/>
      <c r="AR193" s="77"/>
      <c r="AS193" s="77"/>
      <c r="AT193" s="50"/>
      <c r="AU193" s="50"/>
      <c r="AV193" s="50"/>
      <c r="AW193" s="50"/>
    </row>
    <row r="194" spans="1:49" ht="15.5">
      <c r="A194" s="141"/>
      <c r="B194" s="814"/>
      <c r="C194" s="814"/>
      <c r="D194" s="814"/>
      <c r="E194" s="84" t="s">
        <v>308</v>
      </c>
      <c r="F194" s="815"/>
      <c r="G194" s="815"/>
      <c r="H194" s="815"/>
      <c r="I194" s="85"/>
      <c r="J194" s="79"/>
      <c r="K194" s="410">
        <v>0</v>
      </c>
      <c r="L194" s="410">
        <v>0</v>
      </c>
      <c r="M194" s="410">
        <v>0</v>
      </c>
      <c r="N194" s="410">
        <v>0</v>
      </c>
      <c r="O194" s="410">
        <v>0</v>
      </c>
      <c r="P194" s="410">
        <v>0</v>
      </c>
      <c r="Q194" s="410">
        <v>0</v>
      </c>
      <c r="R194" s="410">
        <v>0</v>
      </c>
      <c r="S194" s="410">
        <v>0</v>
      </c>
      <c r="T194" s="410">
        <v>0</v>
      </c>
      <c r="U194" s="410">
        <v>0</v>
      </c>
      <c r="V194" s="410">
        <v>0</v>
      </c>
      <c r="W194" s="411"/>
      <c r="X194" s="410">
        <v>0</v>
      </c>
      <c r="Y194" s="410">
        <v>0</v>
      </c>
      <c r="Z194" s="410">
        <v>0</v>
      </c>
      <c r="AA194" s="77"/>
      <c r="AB194" s="77"/>
      <c r="AC194" s="77"/>
      <c r="AD194" s="77"/>
      <c r="AE194" s="77"/>
      <c r="AG194" s="77"/>
      <c r="AH194" s="77"/>
      <c r="AI194" s="77"/>
      <c r="AJ194" s="77"/>
      <c r="AK194" s="77"/>
      <c r="AL194" s="77"/>
      <c r="AM194" s="77"/>
      <c r="AN194" s="77"/>
      <c r="AO194" s="77"/>
      <c r="AP194" s="77"/>
      <c r="AQ194" s="77"/>
      <c r="AR194" s="77"/>
      <c r="AS194" s="77"/>
      <c r="AT194" s="50"/>
      <c r="AU194" s="50"/>
      <c r="AV194" s="50"/>
      <c r="AW194" s="50"/>
    </row>
    <row r="195" spans="1:49" ht="15.5">
      <c r="A195" s="141"/>
      <c r="B195" s="814"/>
      <c r="C195" s="814"/>
      <c r="D195" s="814"/>
      <c r="E195" s="84" t="s">
        <v>330</v>
      </c>
      <c r="F195" s="815"/>
      <c r="G195" s="815"/>
      <c r="H195" s="815"/>
      <c r="I195" s="85"/>
      <c r="J195" s="79"/>
      <c r="K195" s="410">
        <v>0</v>
      </c>
      <c r="L195" s="410">
        <v>0</v>
      </c>
      <c r="M195" s="410">
        <v>0</v>
      </c>
      <c r="N195" s="410">
        <v>0</v>
      </c>
      <c r="O195" s="410">
        <v>0</v>
      </c>
      <c r="P195" s="410">
        <v>0</v>
      </c>
      <c r="Q195" s="410">
        <v>0</v>
      </c>
      <c r="R195" s="410">
        <v>0</v>
      </c>
      <c r="S195" s="410">
        <v>0</v>
      </c>
      <c r="T195" s="410">
        <v>0</v>
      </c>
      <c r="U195" s="410">
        <v>0</v>
      </c>
      <c r="V195" s="410">
        <v>0</v>
      </c>
      <c r="W195" s="411"/>
      <c r="X195" s="410">
        <v>0</v>
      </c>
      <c r="Y195" s="410">
        <v>0</v>
      </c>
      <c r="Z195" s="410">
        <v>0</v>
      </c>
      <c r="AA195" s="77"/>
      <c r="AB195" s="77"/>
      <c r="AC195" s="77"/>
      <c r="AD195" s="77"/>
      <c r="AE195" s="77"/>
      <c r="AG195" s="77"/>
      <c r="AH195" s="77"/>
      <c r="AI195" s="77"/>
      <c r="AJ195" s="77"/>
      <c r="AK195" s="77"/>
      <c r="AL195" s="77"/>
      <c r="AM195" s="77"/>
      <c r="AN195" s="77"/>
      <c r="AO195" s="77"/>
      <c r="AP195" s="77"/>
      <c r="AQ195" s="77"/>
      <c r="AR195" s="77"/>
      <c r="AS195" s="77"/>
      <c r="AT195" s="50"/>
      <c r="AU195" s="50"/>
      <c r="AV195" s="50"/>
      <c r="AW195" s="50"/>
    </row>
    <row r="196" spans="1:49" ht="15.5">
      <c r="A196" s="141"/>
      <c r="B196" s="814"/>
      <c r="C196" s="814"/>
      <c r="D196" s="814"/>
      <c r="E196" s="84" t="s">
        <v>310</v>
      </c>
      <c r="F196" s="815"/>
      <c r="G196" s="815"/>
      <c r="H196" s="815"/>
      <c r="I196" s="85"/>
      <c r="J196" s="79"/>
      <c r="K196" s="410">
        <v>0</v>
      </c>
      <c r="L196" s="410">
        <v>0</v>
      </c>
      <c r="M196" s="410">
        <v>0</v>
      </c>
      <c r="N196" s="410">
        <v>0</v>
      </c>
      <c r="O196" s="410">
        <v>0</v>
      </c>
      <c r="P196" s="410">
        <v>0</v>
      </c>
      <c r="Q196" s="410">
        <v>0</v>
      </c>
      <c r="R196" s="410">
        <v>0</v>
      </c>
      <c r="S196" s="410">
        <v>0</v>
      </c>
      <c r="T196" s="410">
        <v>0</v>
      </c>
      <c r="U196" s="410">
        <v>0</v>
      </c>
      <c r="V196" s="410">
        <v>0</v>
      </c>
      <c r="W196" s="411"/>
      <c r="X196" s="410">
        <v>0</v>
      </c>
      <c r="Y196" s="410">
        <v>0</v>
      </c>
      <c r="Z196" s="410">
        <v>0</v>
      </c>
      <c r="AA196" s="77"/>
      <c r="AB196" s="77"/>
      <c r="AC196" s="77"/>
      <c r="AD196" s="77"/>
      <c r="AE196" s="77"/>
      <c r="AG196" s="77"/>
      <c r="AH196" s="77"/>
      <c r="AI196" s="77"/>
      <c r="AJ196" s="77"/>
      <c r="AK196" s="77"/>
      <c r="AL196" s="77"/>
      <c r="AM196" s="77"/>
      <c r="AN196" s="77"/>
      <c r="AO196" s="77"/>
      <c r="AP196" s="77"/>
      <c r="AQ196" s="77"/>
      <c r="AR196" s="77"/>
      <c r="AS196" s="77"/>
      <c r="AT196" s="50"/>
      <c r="AU196" s="50"/>
      <c r="AV196" s="50"/>
      <c r="AW196" s="50"/>
    </row>
    <row r="197" spans="1:49" ht="15.5">
      <c r="A197" s="141"/>
      <c r="B197" s="814"/>
      <c r="C197" s="814"/>
      <c r="D197" s="814"/>
      <c r="E197" s="86" t="s">
        <v>311</v>
      </c>
      <c r="F197" s="815"/>
      <c r="G197" s="815"/>
      <c r="H197" s="815"/>
      <c r="I197" s="85"/>
      <c r="J197" s="79"/>
      <c r="K197" s="410">
        <v>0</v>
      </c>
      <c r="L197" s="410">
        <v>0</v>
      </c>
      <c r="M197" s="410">
        <v>0</v>
      </c>
      <c r="N197" s="410">
        <v>0</v>
      </c>
      <c r="O197" s="410">
        <v>0</v>
      </c>
      <c r="P197" s="410">
        <v>0</v>
      </c>
      <c r="Q197" s="410">
        <v>0</v>
      </c>
      <c r="R197" s="410">
        <v>0</v>
      </c>
      <c r="S197" s="410">
        <v>0</v>
      </c>
      <c r="T197" s="410">
        <v>0</v>
      </c>
      <c r="U197" s="410">
        <v>0</v>
      </c>
      <c r="V197" s="410">
        <v>0</v>
      </c>
      <c r="W197" s="411"/>
      <c r="X197" s="410">
        <v>0</v>
      </c>
      <c r="Y197" s="410">
        <v>0</v>
      </c>
      <c r="Z197" s="410">
        <v>0</v>
      </c>
      <c r="AA197" s="77"/>
      <c r="AB197" s="77"/>
      <c r="AC197" s="77"/>
      <c r="AD197" s="77"/>
      <c r="AE197" s="77"/>
      <c r="AG197" s="77"/>
      <c r="AH197" s="77"/>
      <c r="AI197" s="77"/>
      <c r="AJ197" s="77"/>
      <c r="AK197" s="77"/>
      <c r="AL197" s="77"/>
      <c r="AM197" s="77"/>
      <c r="AN197" s="77"/>
      <c r="AO197" s="77"/>
      <c r="AP197" s="77"/>
      <c r="AQ197" s="77"/>
      <c r="AR197" s="77"/>
      <c r="AS197" s="77"/>
      <c r="AT197" s="50"/>
      <c r="AU197" s="50"/>
      <c r="AV197" s="50"/>
      <c r="AW197" s="50"/>
    </row>
    <row r="198" spans="1:49" ht="16" thickBot="1">
      <c r="A198" s="141"/>
      <c r="B198" s="814"/>
      <c r="C198" s="814"/>
      <c r="D198" s="814"/>
      <c r="E198" s="84" t="s">
        <v>312</v>
      </c>
      <c r="F198" s="815"/>
      <c r="G198" s="815"/>
      <c r="H198" s="815"/>
      <c r="I198" s="85"/>
      <c r="J198" s="79"/>
      <c r="K198" s="412">
        <v>0</v>
      </c>
      <c r="L198" s="412">
        <v>0</v>
      </c>
      <c r="M198" s="412">
        <v>0</v>
      </c>
      <c r="N198" s="412">
        <v>0</v>
      </c>
      <c r="O198" s="412">
        <v>0</v>
      </c>
      <c r="P198" s="412">
        <v>0</v>
      </c>
      <c r="Q198" s="412">
        <v>0</v>
      </c>
      <c r="R198" s="412">
        <v>0</v>
      </c>
      <c r="S198" s="412">
        <v>0</v>
      </c>
      <c r="T198" s="412">
        <v>0</v>
      </c>
      <c r="U198" s="412">
        <v>0</v>
      </c>
      <c r="V198" s="412">
        <v>0</v>
      </c>
      <c r="W198" s="411"/>
      <c r="X198" s="410">
        <v>0</v>
      </c>
      <c r="Y198" s="410">
        <v>0</v>
      </c>
      <c r="Z198" s="410">
        <v>0</v>
      </c>
      <c r="AA198" s="77"/>
      <c r="AB198" s="77"/>
      <c r="AC198" s="77"/>
      <c r="AD198" s="77"/>
      <c r="AE198" s="77"/>
      <c r="AG198" s="77"/>
      <c r="AH198" s="77"/>
      <c r="AI198" s="77"/>
      <c r="AJ198" s="77"/>
      <c r="AK198" s="77"/>
      <c r="AL198" s="77"/>
      <c r="AM198" s="77"/>
      <c r="AN198" s="77"/>
      <c r="AO198" s="77"/>
      <c r="AP198" s="77"/>
      <c r="AQ198" s="77"/>
      <c r="AR198" s="77"/>
      <c r="AS198" s="77"/>
      <c r="AT198" s="50"/>
      <c r="AU198" s="50"/>
      <c r="AV198" s="50"/>
      <c r="AW198" s="50"/>
    </row>
    <row r="199" spans="1:49" s="1" customFormat="1" ht="15.65" customHeight="1" thickTop="1">
      <c r="A199" s="141"/>
      <c r="B199" s="817" t="s">
        <v>410</v>
      </c>
      <c r="C199" s="818"/>
      <c r="D199" s="818"/>
      <c r="E199" s="818"/>
      <c r="F199" s="818"/>
      <c r="G199" s="818"/>
      <c r="H199" s="819"/>
      <c r="I199" s="87" t="s">
        <v>81</v>
      </c>
      <c r="J199" s="163"/>
      <c r="K199" s="421">
        <v>0</v>
      </c>
      <c r="L199" s="421">
        <v>0</v>
      </c>
      <c r="M199" s="421">
        <v>0</v>
      </c>
      <c r="N199" s="421">
        <v>0</v>
      </c>
      <c r="O199" s="421">
        <v>0</v>
      </c>
      <c r="P199" s="421">
        <v>0</v>
      </c>
      <c r="Q199" s="421">
        <v>0</v>
      </c>
      <c r="R199" s="421">
        <v>0</v>
      </c>
      <c r="S199" s="421">
        <v>0</v>
      </c>
      <c r="T199" s="421">
        <v>0</v>
      </c>
      <c r="U199" s="421">
        <v>0</v>
      </c>
      <c r="V199" s="421">
        <v>0</v>
      </c>
      <c r="W199" s="422"/>
      <c r="X199" s="423"/>
      <c r="Y199" s="423"/>
      <c r="Z199" s="423"/>
      <c r="AA199" s="80"/>
      <c r="AB199" s="77"/>
      <c r="AC199" s="77"/>
      <c r="AD199" s="77"/>
      <c r="AE199" s="77"/>
      <c r="AF199" s="77"/>
      <c r="AG199" s="77"/>
      <c r="AH199" s="77"/>
      <c r="AI199" s="77"/>
      <c r="AJ199" s="77"/>
      <c r="AK199" s="77"/>
      <c r="AL199" s="77"/>
      <c r="AM199" s="77"/>
      <c r="AN199" s="77"/>
      <c r="AO199" s="77"/>
      <c r="AP199" s="77"/>
      <c r="AQ199" s="77"/>
      <c r="AR199" s="77"/>
      <c r="AS199" s="77"/>
      <c r="AT199" s="70"/>
      <c r="AU199" s="70"/>
      <c r="AV199" s="70"/>
      <c r="AW199" s="70"/>
    </row>
    <row r="200" spans="1:49" s="1" customFormat="1" ht="15.75" customHeight="1">
      <c r="A200" s="141"/>
      <c r="B200" s="817" t="s">
        <v>411</v>
      </c>
      <c r="C200" s="818"/>
      <c r="D200" s="818"/>
      <c r="E200" s="818"/>
      <c r="F200" s="818"/>
      <c r="G200" s="818"/>
      <c r="H200" s="819"/>
      <c r="I200" s="87" t="s">
        <v>81</v>
      </c>
      <c r="J200" s="163"/>
      <c r="K200" s="414">
        <f>K199</f>
        <v>0</v>
      </c>
      <c r="L200" s="414">
        <f>K200+L199</f>
        <v>0</v>
      </c>
      <c r="M200" s="414">
        <f t="shared" ref="M200:V200" si="3">L200+M199</f>
        <v>0</v>
      </c>
      <c r="N200" s="414">
        <f t="shared" si="3"/>
        <v>0</v>
      </c>
      <c r="O200" s="414">
        <f t="shared" si="3"/>
        <v>0</v>
      </c>
      <c r="P200" s="414">
        <f t="shared" si="3"/>
        <v>0</v>
      </c>
      <c r="Q200" s="414">
        <f t="shared" si="3"/>
        <v>0</v>
      </c>
      <c r="R200" s="414">
        <f t="shared" si="3"/>
        <v>0</v>
      </c>
      <c r="S200" s="414">
        <f t="shared" si="3"/>
        <v>0</v>
      </c>
      <c r="T200" s="414">
        <f t="shared" si="3"/>
        <v>0</v>
      </c>
      <c r="U200" s="414">
        <f t="shared" si="3"/>
        <v>0</v>
      </c>
      <c r="V200" s="414">
        <f t="shared" si="3"/>
        <v>0</v>
      </c>
      <c r="W200" s="415"/>
      <c r="X200" s="420">
        <v>0</v>
      </c>
      <c r="Y200" s="420">
        <v>0</v>
      </c>
      <c r="Z200" s="420">
        <v>0</v>
      </c>
      <c r="AA200" s="80"/>
      <c r="AB200" s="77"/>
      <c r="AC200" s="77"/>
      <c r="AD200" s="77"/>
      <c r="AE200" s="77"/>
      <c r="AF200" s="77"/>
      <c r="AG200" s="77"/>
      <c r="AH200" s="77"/>
      <c r="AI200" s="77"/>
      <c r="AJ200" s="77"/>
      <c r="AK200" s="77"/>
      <c r="AL200" s="77"/>
      <c r="AM200" s="77"/>
      <c r="AN200" s="77"/>
      <c r="AO200" s="77"/>
      <c r="AP200" s="77"/>
      <c r="AQ200" s="77"/>
      <c r="AR200" s="77"/>
      <c r="AS200" s="77"/>
      <c r="AT200" s="70"/>
      <c r="AU200" s="70"/>
      <c r="AV200" s="70"/>
      <c r="AW200" s="70"/>
    </row>
    <row r="201" spans="1:49" s="1" customFormat="1" ht="15" customHeight="1">
      <c r="A201" s="394"/>
      <c r="B201" s="6"/>
      <c r="C201" s="6"/>
      <c r="D201" s="6"/>
      <c r="E201" s="6"/>
      <c r="F201" s="6"/>
      <c r="G201" s="6"/>
      <c r="H201" s="6"/>
      <c r="I201" s="50"/>
      <c r="J201" s="50"/>
      <c r="K201" s="50"/>
      <c r="L201" s="50"/>
      <c r="M201" s="50"/>
      <c r="N201" s="50"/>
      <c r="O201" s="50"/>
      <c r="P201" s="50"/>
      <c r="Q201" s="50"/>
      <c r="R201" s="77"/>
      <c r="S201" s="77"/>
      <c r="T201" s="77"/>
      <c r="U201" s="77"/>
      <c r="V201" s="77"/>
      <c r="W201" s="77"/>
      <c r="X201" s="77"/>
      <c r="Y201" s="77"/>
      <c r="Z201" s="77"/>
      <c r="AA201" s="12"/>
      <c r="AB201" s="12"/>
      <c r="AC201" s="77"/>
      <c r="AD201" s="77"/>
      <c r="AE201" s="77"/>
      <c r="AF201" s="77"/>
      <c r="AG201" s="77"/>
      <c r="AH201" s="77"/>
      <c r="AI201" s="77"/>
      <c r="AJ201" s="77"/>
      <c r="AK201" s="77"/>
      <c r="AL201" s="77"/>
      <c r="AM201" s="77"/>
      <c r="AN201" s="77"/>
      <c r="AO201" s="77"/>
      <c r="AP201" s="77"/>
      <c r="AQ201" s="77"/>
      <c r="AR201" s="77"/>
      <c r="AS201" s="77"/>
      <c r="AT201" s="70"/>
      <c r="AU201" s="70"/>
      <c r="AV201" s="70"/>
      <c r="AW201" s="70"/>
    </row>
    <row r="202" spans="1:49" s="1" customFormat="1" ht="15" customHeight="1">
      <c r="A202" s="394"/>
      <c r="B202" s="6"/>
      <c r="C202" s="6"/>
      <c r="D202" s="6"/>
      <c r="E202" s="6"/>
      <c r="F202" s="6"/>
      <c r="G202" s="6"/>
      <c r="H202" s="6"/>
      <c r="I202" s="50"/>
      <c r="J202" s="50"/>
      <c r="K202" s="50"/>
      <c r="L202" s="50"/>
      <c r="M202" s="50"/>
      <c r="N202" s="50"/>
      <c r="O202" s="50"/>
      <c r="P202" s="50"/>
      <c r="Q202" s="50"/>
      <c r="R202" s="77"/>
      <c r="S202" s="77"/>
      <c r="T202" s="77"/>
      <c r="U202" s="77"/>
      <c r="V202" s="77"/>
      <c r="W202" s="77"/>
      <c r="X202" s="148" t="s">
        <v>315</v>
      </c>
      <c r="Y202" s="77"/>
      <c r="Z202" s="77"/>
      <c r="AA202" s="12"/>
      <c r="AB202" s="12"/>
      <c r="AC202" s="77"/>
      <c r="AD202" s="77"/>
      <c r="AE202" s="77"/>
      <c r="AF202" s="77"/>
      <c r="AG202" s="77"/>
      <c r="AH202" s="77"/>
      <c r="AI202" s="77"/>
      <c r="AJ202" s="77"/>
      <c r="AK202" s="77"/>
      <c r="AL202" s="77"/>
      <c r="AM202" s="77"/>
      <c r="AN202" s="77"/>
      <c r="AO202" s="77"/>
      <c r="AP202" s="77"/>
      <c r="AQ202" s="77"/>
      <c r="AR202" s="77"/>
      <c r="AS202" s="77"/>
      <c r="AT202" s="70"/>
      <c r="AU202" s="70"/>
      <c r="AV202" s="70"/>
      <c r="AW202" s="70"/>
    </row>
    <row r="203" spans="1:49" ht="14.15" customHeight="1">
      <c r="A203" s="22"/>
      <c r="B203" s="53"/>
      <c r="C203" s="53"/>
      <c r="D203" s="53"/>
      <c r="E203" s="53"/>
      <c r="F203" s="53"/>
      <c r="G203" s="53"/>
      <c r="H203" s="53"/>
      <c r="I203" s="53"/>
      <c r="J203" s="53"/>
      <c r="K203" s="53"/>
      <c r="L203" s="53"/>
      <c r="M203" s="53"/>
      <c r="N203" s="53"/>
      <c r="O203" s="53"/>
      <c r="P203" s="53"/>
      <c r="Q203" s="53"/>
      <c r="R203" s="22"/>
      <c r="S203" s="22"/>
      <c r="T203" s="22"/>
      <c r="U203" s="22"/>
      <c r="V203" s="22"/>
      <c r="W203" s="22"/>
      <c r="X203" s="22"/>
      <c r="Y203" s="22"/>
      <c r="Z203" s="77"/>
      <c r="AA203" s="77"/>
      <c r="AB203" s="77"/>
      <c r="AC203" s="77"/>
      <c r="AD203" s="77"/>
      <c r="AE203" s="77"/>
      <c r="AG203" s="77"/>
      <c r="AH203" s="77"/>
      <c r="AI203" s="77"/>
      <c r="AJ203" s="77"/>
      <c r="AK203" s="77"/>
      <c r="AL203" s="77"/>
      <c r="AM203" s="77"/>
      <c r="AN203" s="77"/>
      <c r="AO203" s="77"/>
      <c r="AP203" s="77"/>
      <c r="AQ203" s="77"/>
      <c r="AR203" s="77"/>
      <c r="AS203" s="77"/>
      <c r="AT203" s="50"/>
      <c r="AU203" s="50"/>
      <c r="AV203" s="50"/>
      <c r="AW203" s="50"/>
    </row>
    <row r="204" spans="1:49" ht="14.15" customHeight="1">
      <c r="A204" s="22"/>
      <c r="B204" s="857" t="s">
        <v>412</v>
      </c>
      <c r="C204" s="857"/>
      <c r="D204" s="857"/>
      <c r="E204" s="857"/>
      <c r="F204" s="857"/>
      <c r="G204" s="857"/>
      <c r="H204" s="857"/>
      <c r="I204" s="857"/>
      <c r="J204" s="857"/>
      <c r="K204" s="857"/>
      <c r="L204" s="857"/>
      <c r="M204" s="857"/>
      <c r="N204" s="857"/>
      <c r="O204" s="857"/>
      <c r="P204" s="857"/>
      <c r="Q204" s="857"/>
      <c r="R204" s="857"/>
      <c r="S204" s="857"/>
      <c r="T204" s="857"/>
      <c r="U204" s="857"/>
      <c r="V204" s="857"/>
      <c r="W204" s="857"/>
      <c r="X204" s="857"/>
      <c r="Y204" s="857"/>
      <c r="Z204" s="857"/>
      <c r="AA204" s="77"/>
      <c r="AB204" s="77"/>
      <c r="AC204" s="77"/>
      <c r="AD204" s="77"/>
      <c r="AE204" s="77"/>
      <c r="AG204" s="77"/>
      <c r="AH204" s="77"/>
      <c r="AI204" s="77"/>
      <c r="AJ204" s="77"/>
      <c r="AK204" s="77"/>
      <c r="AL204" s="77"/>
      <c r="AM204" s="77"/>
      <c r="AN204" s="77"/>
      <c r="AO204" s="77"/>
      <c r="AP204" s="77"/>
      <c r="AQ204" s="77"/>
      <c r="AR204" s="77"/>
      <c r="AS204" s="77"/>
      <c r="AT204" s="50"/>
      <c r="AU204" s="50"/>
      <c r="AV204" s="50"/>
      <c r="AW204" s="50"/>
    </row>
    <row r="205" spans="1:49" s="1" customFormat="1">
      <c r="A205" s="394"/>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c r="AA205" s="80"/>
      <c r="AB205" s="80"/>
      <c r="AC205" s="77"/>
      <c r="AD205" s="77"/>
      <c r="AE205" s="77"/>
      <c r="AF205" s="77"/>
      <c r="AG205" s="77"/>
      <c r="AH205" s="77"/>
      <c r="AI205" s="77"/>
      <c r="AJ205" s="77"/>
      <c r="AK205" s="77"/>
      <c r="AL205" s="77"/>
      <c r="AM205" s="77"/>
      <c r="AN205" s="77"/>
      <c r="AO205" s="77"/>
      <c r="AP205" s="77"/>
      <c r="AQ205" s="77"/>
      <c r="AR205" s="77"/>
      <c r="AS205" s="77"/>
      <c r="AT205" s="70"/>
      <c r="AU205" s="70"/>
      <c r="AV205" s="70"/>
      <c r="AW205" s="70"/>
    </row>
    <row r="206" spans="1:49" s="1" customFormat="1">
      <c r="A206" s="394"/>
      <c r="B206" s="212" t="s">
        <v>413</v>
      </c>
      <c r="C206" s="253"/>
      <c r="D206" s="253"/>
      <c r="E206" s="253"/>
      <c r="F206" s="253"/>
      <c r="G206" s="253"/>
      <c r="H206" s="253"/>
      <c r="I206" s="253"/>
      <c r="J206" s="253"/>
      <c r="K206" s="253"/>
      <c r="L206" s="253"/>
      <c r="M206" s="253"/>
      <c r="N206" s="253"/>
      <c r="O206" s="253"/>
      <c r="P206" s="253"/>
      <c r="Q206" s="253"/>
      <c r="R206" s="253"/>
      <c r="S206" s="253"/>
      <c r="T206" s="253"/>
      <c r="U206" s="253"/>
      <c r="V206" s="253"/>
      <c r="W206" s="253"/>
      <c r="X206" s="253"/>
      <c r="Y206" s="253"/>
      <c r="Z206" s="253"/>
      <c r="AA206" s="80"/>
      <c r="AB206" s="80"/>
      <c r="AC206" s="77"/>
      <c r="AD206" s="77"/>
      <c r="AE206" s="77"/>
      <c r="AF206" s="77"/>
      <c r="AG206" s="77"/>
      <c r="AH206" s="77"/>
      <c r="AI206" s="77"/>
      <c r="AJ206" s="77"/>
      <c r="AK206" s="77"/>
      <c r="AL206" s="77"/>
      <c r="AM206" s="77"/>
      <c r="AN206" s="77"/>
      <c r="AO206" s="77"/>
      <c r="AP206" s="77"/>
      <c r="AQ206" s="70"/>
      <c r="AR206" s="70"/>
      <c r="AS206" s="70"/>
      <c r="AT206" s="70"/>
      <c r="AU206" s="70"/>
      <c r="AV206" s="70"/>
      <c r="AW206" s="70"/>
    </row>
    <row r="207" spans="1:49" s="1" customFormat="1" ht="14.25" customHeight="1">
      <c r="A207" s="22"/>
      <c r="B207" s="11"/>
      <c r="C207" s="11"/>
      <c r="D207" s="11"/>
      <c r="E207" s="11"/>
      <c r="F207" s="11"/>
      <c r="G207" s="11"/>
      <c r="H207" s="11"/>
      <c r="I207" s="11"/>
      <c r="J207" s="11"/>
      <c r="K207" s="81">
        <f>Calc!$J$6</f>
        <v>2021</v>
      </c>
      <c r="L207" s="81">
        <f>Calc!$J$7</f>
        <v>2022</v>
      </c>
      <c r="M207" s="81">
        <f>Calc!$J$8</f>
        <v>2023</v>
      </c>
      <c r="N207" s="81">
        <f>Calc!$J$9</f>
        <v>2024</v>
      </c>
      <c r="O207" s="81">
        <f>Calc!$J$10</f>
        <v>2025</v>
      </c>
      <c r="P207" s="81" t="str">
        <f>Calc!$J$11</f>
        <v/>
      </c>
      <c r="Q207" s="81" t="str">
        <f>Calc!$J$12</f>
        <v/>
      </c>
      <c r="R207" s="81" t="str">
        <f>Calc!$J$13</f>
        <v/>
      </c>
      <c r="S207" s="81" t="str">
        <f>Calc!$J$14</f>
        <v/>
      </c>
      <c r="T207" s="81" t="str">
        <f>Calc!$J$15</f>
        <v/>
      </c>
      <c r="U207" s="81" t="str">
        <f>Calc!$J$16</f>
        <v/>
      </c>
      <c r="V207" s="81" t="str">
        <f>Calc!$J$17</f>
        <v/>
      </c>
      <c r="W207" s="11"/>
      <c r="X207" s="835" t="s">
        <v>282</v>
      </c>
      <c r="Y207" s="836"/>
      <c r="Z207" s="837"/>
      <c r="AA207" s="70"/>
      <c r="AB207" s="80"/>
      <c r="AC207" s="77"/>
      <c r="AD207" s="77"/>
      <c r="AE207" s="77"/>
      <c r="AF207" s="77"/>
      <c r="AG207" s="77"/>
      <c r="AH207" s="77"/>
      <c r="AI207" s="77"/>
      <c r="AJ207" s="77"/>
      <c r="AK207" s="77"/>
      <c r="AL207" s="77"/>
      <c r="AM207" s="77"/>
      <c r="AN207" s="77"/>
      <c r="AO207" s="77"/>
      <c r="AP207" s="77"/>
      <c r="AQ207" s="77"/>
      <c r="AR207" s="77"/>
      <c r="AS207" s="77"/>
      <c r="AT207" s="70"/>
      <c r="AU207" s="70"/>
      <c r="AV207" s="70"/>
      <c r="AW207" s="70"/>
    </row>
    <row r="208" spans="1:49" s="1" customFormat="1" ht="25">
      <c r="A208" s="141"/>
      <c r="B208" s="821" t="s">
        <v>283</v>
      </c>
      <c r="C208" s="821"/>
      <c r="D208" s="821"/>
      <c r="E208" s="82" t="s">
        <v>284</v>
      </c>
      <c r="F208" s="821" t="s">
        <v>285</v>
      </c>
      <c r="G208" s="821"/>
      <c r="H208" s="821"/>
      <c r="I208" s="83" t="s">
        <v>73</v>
      </c>
      <c r="J208" s="11"/>
      <c r="K208" s="71" t="s">
        <v>232</v>
      </c>
      <c r="L208" s="71" t="s">
        <v>233</v>
      </c>
      <c r="M208" s="71" t="s">
        <v>234</v>
      </c>
      <c r="N208" s="71" t="s">
        <v>235</v>
      </c>
      <c r="O208" s="71" t="s">
        <v>236</v>
      </c>
      <c r="P208" s="71" t="s">
        <v>237</v>
      </c>
      <c r="Q208" s="71" t="s">
        <v>238</v>
      </c>
      <c r="R208" s="71" t="s">
        <v>239</v>
      </c>
      <c r="S208" s="71" t="s">
        <v>240</v>
      </c>
      <c r="T208" s="71" t="s">
        <v>241</v>
      </c>
      <c r="U208" s="71" t="s">
        <v>242</v>
      </c>
      <c r="V208" s="71" t="s">
        <v>243</v>
      </c>
      <c r="W208" s="11"/>
      <c r="X208" s="14">
        <v>2030</v>
      </c>
      <c r="Y208" s="14">
        <v>2040</v>
      </c>
      <c r="Z208" s="14">
        <v>2050</v>
      </c>
      <c r="AA208" s="80"/>
      <c r="AB208" s="77"/>
      <c r="AC208" s="77"/>
      <c r="AD208" s="77"/>
      <c r="AE208" s="77"/>
      <c r="AF208" s="77"/>
      <c r="AG208" s="77"/>
      <c r="AH208" s="77"/>
      <c r="AI208" s="77"/>
      <c r="AJ208" s="77"/>
      <c r="AK208" s="77"/>
      <c r="AL208" s="77"/>
      <c r="AM208" s="77"/>
      <c r="AN208" s="77"/>
      <c r="AO208" s="77"/>
      <c r="AP208" s="77"/>
      <c r="AQ208" s="77"/>
      <c r="AR208" s="77"/>
      <c r="AS208" s="77"/>
      <c r="AT208" s="70"/>
      <c r="AU208" s="70"/>
      <c r="AV208" s="70"/>
      <c r="AW208" s="70"/>
    </row>
    <row r="209" spans="1:49" ht="15.5">
      <c r="A209" s="141"/>
      <c r="B209" s="814"/>
      <c r="C209" s="814"/>
      <c r="D209" s="814"/>
      <c r="E209" s="84" t="s">
        <v>287</v>
      </c>
      <c r="F209" s="815"/>
      <c r="G209" s="815"/>
      <c r="H209" s="815"/>
      <c r="I209" s="85"/>
      <c r="J209" s="79"/>
      <c r="K209" s="410">
        <v>0</v>
      </c>
      <c r="L209" s="410">
        <v>0</v>
      </c>
      <c r="M209" s="410">
        <v>0</v>
      </c>
      <c r="N209" s="410">
        <v>0</v>
      </c>
      <c r="O209" s="410">
        <v>0</v>
      </c>
      <c r="P209" s="410">
        <v>0</v>
      </c>
      <c r="Q209" s="410">
        <v>0</v>
      </c>
      <c r="R209" s="410">
        <v>0</v>
      </c>
      <c r="S209" s="410">
        <v>0</v>
      </c>
      <c r="T209" s="410">
        <v>0</v>
      </c>
      <c r="U209" s="410">
        <v>0</v>
      </c>
      <c r="V209" s="410">
        <v>0</v>
      </c>
      <c r="W209" s="411"/>
      <c r="X209" s="410">
        <v>0</v>
      </c>
      <c r="Y209" s="410">
        <v>0</v>
      </c>
      <c r="Z209" s="410">
        <v>0</v>
      </c>
      <c r="AA209" s="77"/>
      <c r="AB209" s="77"/>
      <c r="AC209" s="77"/>
      <c r="AD209" s="77"/>
      <c r="AE209" s="77"/>
      <c r="AG209" s="77"/>
      <c r="AH209" s="77"/>
      <c r="AI209" s="77"/>
      <c r="AJ209" s="77"/>
      <c r="AK209" s="77"/>
      <c r="AL209" s="77"/>
      <c r="AM209" s="77"/>
      <c r="AN209" s="77"/>
      <c r="AO209" s="77"/>
      <c r="AP209" s="77"/>
      <c r="AQ209" s="77"/>
      <c r="AR209" s="77"/>
      <c r="AS209" s="77"/>
      <c r="AT209" s="50"/>
      <c r="AU209" s="50"/>
      <c r="AV209" s="50"/>
      <c r="AW209" s="50"/>
    </row>
    <row r="210" spans="1:49" ht="15.5">
      <c r="A210" s="141"/>
      <c r="B210" s="814"/>
      <c r="C210" s="814"/>
      <c r="D210" s="814"/>
      <c r="E210" s="84" t="s">
        <v>289</v>
      </c>
      <c r="F210" s="815"/>
      <c r="G210" s="815"/>
      <c r="H210" s="815"/>
      <c r="I210" s="85"/>
      <c r="J210" s="79"/>
      <c r="K210" s="410">
        <v>0</v>
      </c>
      <c r="L210" s="410">
        <v>0</v>
      </c>
      <c r="M210" s="410">
        <v>0</v>
      </c>
      <c r="N210" s="410">
        <v>0</v>
      </c>
      <c r="O210" s="410">
        <v>0</v>
      </c>
      <c r="P210" s="410">
        <v>0</v>
      </c>
      <c r="Q210" s="410">
        <v>0</v>
      </c>
      <c r="R210" s="410">
        <v>0</v>
      </c>
      <c r="S210" s="410">
        <v>0</v>
      </c>
      <c r="T210" s="410">
        <v>0</v>
      </c>
      <c r="U210" s="410">
        <v>0</v>
      </c>
      <c r="V210" s="410">
        <v>0</v>
      </c>
      <c r="W210" s="411"/>
      <c r="X210" s="410">
        <v>0</v>
      </c>
      <c r="Y210" s="410">
        <v>0</v>
      </c>
      <c r="Z210" s="410">
        <v>0</v>
      </c>
      <c r="AA210" s="77"/>
      <c r="AB210" s="77"/>
      <c r="AC210" s="77"/>
      <c r="AD210" s="77"/>
      <c r="AE210" s="77"/>
      <c r="AG210" s="77"/>
      <c r="AH210" s="77"/>
      <c r="AI210" s="77"/>
      <c r="AJ210" s="77"/>
      <c r="AK210" s="77"/>
      <c r="AL210" s="77"/>
      <c r="AM210" s="77"/>
      <c r="AN210" s="77"/>
      <c r="AO210" s="77"/>
      <c r="AP210" s="77"/>
      <c r="AQ210" s="77"/>
      <c r="AR210" s="77"/>
      <c r="AS210" s="77"/>
      <c r="AT210" s="50"/>
      <c r="AU210" s="50"/>
      <c r="AV210" s="50"/>
      <c r="AW210" s="50"/>
    </row>
    <row r="211" spans="1:49" ht="15.5">
      <c r="A211" s="141"/>
      <c r="B211" s="814"/>
      <c r="C211" s="814"/>
      <c r="D211" s="814"/>
      <c r="E211" s="84" t="s">
        <v>293</v>
      </c>
      <c r="F211" s="815"/>
      <c r="G211" s="815"/>
      <c r="H211" s="815"/>
      <c r="I211" s="85"/>
      <c r="J211" s="79"/>
      <c r="K211" s="410">
        <v>0</v>
      </c>
      <c r="L211" s="410">
        <v>0</v>
      </c>
      <c r="M211" s="410">
        <v>0</v>
      </c>
      <c r="N211" s="410">
        <v>0</v>
      </c>
      <c r="O211" s="410">
        <v>0</v>
      </c>
      <c r="P211" s="410">
        <v>0</v>
      </c>
      <c r="Q211" s="410">
        <v>0</v>
      </c>
      <c r="R211" s="410">
        <v>0</v>
      </c>
      <c r="S211" s="410">
        <v>0</v>
      </c>
      <c r="T211" s="410">
        <v>0</v>
      </c>
      <c r="U211" s="410">
        <v>0</v>
      </c>
      <c r="V211" s="410">
        <v>0</v>
      </c>
      <c r="W211" s="411"/>
      <c r="X211" s="410">
        <v>0</v>
      </c>
      <c r="Y211" s="410">
        <v>0</v>
      </c>
      <c r="Z211" s="410">
        <v>0</v>
      </c>
      <c r="AA211" s="77"/>
      <c r="AB211" s="77"/>
      <c r="AC211" s="77"/>
      <c r="AD211" s="77"/>
      <c r="AE211" s="77"/>
      <c r="AG211" s="77"/>
      <c r="AH211" s="77"/>
      <c r="AI211" s="77"/>
      <c r="AJ211" s="77"/>
      <c r="AK211" s="77"/>
      <c r="AL211" s="77"/>
      <c r="AM211" s="77"/>
      <c r="AN211" s="77"/>
      <c r="AO211" s="77"/>
      <c r="AP211" s="77"/>
      <c r="AQ211" s="77"/>
      <c r="AR211" s="77"/>
      <c r="AS211" s="77"/>
      <c r="AT211" s="50"/>
      <c r="AU211" s="50"/>
      <c r="AV211" s="50"/>
      <c r="AW211" s="50"/>
    </row>
    <row r="212" spans="1:49" ht="15.5">
      <c r="A212" s="141"/>
      <c r="B212" s="814"/>
      <c r="C212" s="814"/>
      <c r="D212" s="814"/>
      <c r="E212" s="84" t="s">
        <v>296</v>
      </c>
      <c r="F212" s="815"/>
      <c r="G212" s="815"/>
      <c r="H212" s="815"/>
      <c r="I212" s="85"/>
      <c r="J212" s="79"/>
      <c r="K212" s="410">
        <v>0</v>
      </c>
      <c r="L212" s="410">
        <v>0</v>
      </c>
      <c r="M212" s="410">
        <v>0</v>
      </c>
      <c r="N212" s="410">
        <v>0</v>
      </c>
      <c r="O212" s="410">
        <v>0</v>
      </c>
      <c r="P212" s="410">
        <v>0</v>
      </c>
      <c r="Q212" s="410">
        <v>0</v>
      </c>
      <c r="R212" s="410">
        <v>0</v>
      </c>
      <c r="S212" s="410">
        <v>0</v>
      </c>
      <c r="T212" s="410">
        <v>0</v>
      </c>
      <c r="U212" s="410">
        <v>0</v>
      </c>
      <c r="V212" s="410">
        <v>0</v>
      </c>
      <c r="W212" s="411"/>
      <c r="X212" s="410">
        <v>0</v>
      </c>
      <c r="Y212" s="410">
        <v>0</v>
      </c>
      <c r="Z212" s="410">
        <v>0</v>
      </c>
      <c r="AA212" s="77"/>
      <c r="AB212" s="77"/>
      <c r="AC212" s="77"/>
      <c r="AD212" s="77"/>
      <c r="AE212" s="77"/>
      <c r="AG212" s="77"/>
      <c r="AH212" s="77"/>
      <c r="AI212" s="77"/>
      <c r="AJ212" s="77"/>
      <c r="AK212" s="77"/>
      <c r="AL212" s="77"/>
      <c r="AM212" s="77"/>
      <c r="AN212" s="77"/>
      <c r="AO212" s="77"/>
      <c r="AP212" s="77"/>
      <c r="AQ212" s="77"/>
      <c r="AR212" s="77"/>
      <c r="AS212" s="77"/>
      <c r="AT212" s="50"/>
      <c r="AU212" s="50"/>
      <c r="AV212" s="50"/>
      <c r="AW212" s="50"/>
    </row>
    <row r="213" spans="1:49" ht="15.5">
      <c r="A213" s="141"/>
      <c r="B213" s="814"/>
      <c r="C213" s="814"/>
      <c r="D213" s="814"/>
      <c r="E213" s="84" t="s">
        <v>299</v>
      </c>
      <c r="F213" s="815"/>
      <c r="G213" s="815"/>
      <c r="H213" s="815"/>
      <c r="I213" s="85"/>
      <c r="J213" s="79"/>
      <c r="K213" s="410">
        <v>0</v>
      </c>
      <c r="L213" s="410">
        <v>0</v>
      </c>
      <c r="M213" s="410">
        <v>0</v>
      </c>
      <c r="N213" s="410">
        <v>0</v>
      </c>
      <c r="O213" s="410">
        <v>0</v>
      </c>
      <c r="P213" s="410">
        <v>0</v>
      </c>
      <c r="Q213" s="410">
        <v>0</v>
      </c>
      <c r="R213" s="410">
        <v>0</v>
      </c>
      <c r="S213" s="410">
        <v>0</v>
      </c>
      <c r="T213" s="410">
        <v>0</v>
      </c>
      <c r="U213" s="410">
        <v>0</v>
      </c>
      <c r="V213" s="410">
        <v>0</v>
      </c>
      <c r="W213" s="411"/>
      <c r="X213" s="410">
        <v>0</v>
      </c>
      <c r="Y213" s="410">
        <v>0</v>
      </c>
      <c r="Z213" s="410">
        <v>0</v>
      </c>
      <c r="AA213" s="77"/>
      <c r="AB213" s="77"/>
      <c r="AC213" s="77"/>
      <c r="AD213" s="77"/>
      <c r="AE213" s="77"/>
      <c r="AG213" s="77"/>
      <c r="AH213" s="77"/>
      <c r="AI213" s="77"/>
      <c r="AJ213" s="77"/>
      <c r="AK213" s="77"/>
      <c r="AL213" s="77"/>
      <c r="AM213" s="77"/>
      <c r="AN213" s="77"/>
      <c r="AO213" s="77"/>
      <c r="AP213" s="77"/>
      <c r="AQ213" s="77"/>
      <c r="AR213" s="77"/>
      <c r="AS213" s="77"/>
      <c r="AT213" s="50"/>
      <c r="AU213" s="50"/>
      <c r="AV213" s="50"/>
      <c r="AW213" s="50"/>
    </row>
    <row r="214" spans="1:49" ht="15.5">
      <c r="A214" s="141"/>
      <c r="B214" s="814"/>
      <c r="C214" s="814"/>
      <c r="D214" s="814"/>
      <c r="E214" s="84" t="s">
        <v>305</v>
      </c>
      <c r="F214" s="815"/>
      <c r="G214" s="815"/>
      <c r="H214" s="815"/>
      <c r="I214" s="85"/>
      <c r="J214" s="79"/>
      <c r="K214" s="410">
        <v>0</v>
      </c>
      <c r="L214" s="410">
        <v>0</v>
      </c>
      <c r="M214" s="410">
        <v>0</v>
      </c>
      <c r="N214" s="410">
        <v>0</v>
      </c>
      <c r="O214" s="410">
        <v>0</v>
      </c>
      <c r="P214" s="410">
        <v>0</v>
      </c>
      <c r="Q214" s="410">
        <v>0</v>
      </c>
      <c r="R214" s="410">
        <v>0</v>
      </c>
      <c r="S214" s="410">
        <v>0</v>
      </c>
      <c r="T214" s="410">
        <v>0</v>
      </c>
      <c r="U214" s="410">
        <v>0</v>
      </c>
      <c r="V214" s="410">
        <v>0</v>
      </c>
      <c r="W214" s="411"/>
      <c r="X214" s="410">
        <v>0</v>
      </c>
      <c r="Y214" s="410">
        <v>0</v>
      </c>
      <c r="Z214" s="410">
        <v>0</v>
      </c>
      <c r="AA214" s="77"/>
      <c r="AB214" s="77"/>
      <c r="AC214" s="77"/>
      <c r="AD214" s="77"/>
      <c r="AE214" s="77"/>
      <c r="AG214" s="77"/>
      <c r="AH214" s="77"/>
      <c r="AI214" s="77"/>
      <c r="AJ214" s="77"/>
      <c r="AK214" s="77"/>
      <c r="AL214" s="77"/>
      <c r="AM214" s="77"/>
      <c r="AN214" s="77"/>
      <c r="AO214" s="77"/>
      <c r="AP214" s="77"/>
      <c r="AQ214" s="77"/>
      <c r="AR214" s="77"/>
      <c r="AS214" s="77"/>
      <c r="AT214" s="50"/>
      <c r="AU214" s="50"/>
      <c r="AV214" s="50"/>
      <c r="AW214" s="50"/>
    </row>
    <row r="215" spans="1:49" ht="15.5">
      <c r="A215" s="141"/>
      <c r="B215" s="814"/>
      <c r="C215" s="814"/>
      <c r="D215" s="814"/>
      <c r="E215" s="84" t="s">
        <v>308</v>
      </c>
      <c r="F215" s="815"/>
      <c r="G215" s="815"/>
      <c r="H215" s="815"/>
      <c r="I215" s="85"/>
      <c r="J215" s="79"/>
      <c r="K215" s="410">
        <v>0</v>
      </c>
      <c r="L215" s="410">
        <v>0</v>
      </c>
      <c r="M215" s="410">
        <v>0</v>
      </c>
      <c r="N215" s="410">
        <v>0</v>
      </c>
      <c r="O215" s="410">
        <v>0</v>
      </c>
      <c r="P215" s="410">
        <v>0</v>
      </c>
      <c r="Q215" s="410">
        <v>0</v>
      </c>
      <c r="R215" s="410">
        <v>0</v>
      </c>
      <c r="S215" s="410">
        <v>0</v>
      </c>
      <c r="T215" s="410">
        <v>0</v>
      </c>
      <c r="U215" s="410">
        <v>0</v>
      </c>
      <c r="V215" s="410">
        <v>0</v>
      </c>
      <c r="W215" s="411"/>
      <c r="X215" s="410">
        <v>0</v>
      </c>
      <c r="Y215" s="410">
        <v>0</v>
      </c>
      <c r="Z215" s="410">
        <v>0</v>
      </c>
      <c r="AA215" s="77"/>
      <c r="AB215" s="77"/>
      <c r="AC215" s="77"/>
      <c r="AD215" s="77"/>
      <c r="AE215" s="77"/>
      <c r="AG215" s="77"/>
      <c r="AH215" s="77"/>
      <c r="AI215" s="77"/>
      <c r="AJ215" s="77"/>
      <c r="AK215" s="77"/>
      <c r="AL215" s="77"/>
      <c r="AM215" s="77"/>
      <c r="AN215" s="77"/>
      <c r="AO215" s="77"/>
      <c r="AP215" s="77"/>
      <c r="AQ215" s="77"/>
      <c r="AR215" s="77"/>
      <c r="AS215" s="77"/>
      <c r="AT215" s="50"/>
      <c r="AU215" s="50"/>
      <c r="AV215" s="50"/>
      <c r="AW215" s="50"/>
    </row>
    <row r="216" spans="1:49" ht="15.5">
      <c r="A216" s="141"/>
      <c r="B216" s="814"/>
      <c r="C216" s="814"/>
      <c r="D216" s="814"/>
      <c r="E216" s="84" t="s">
        <v>330</v>
      </c>
      <c r="F216" s="815"/>
      <c r="G216" s="815"/>
      <c r="H216" s="815"/>
      <c r="I216" s="85"/>
      <c r="J216" s="79"/>
      <c r="K216" s="410">
        <v>0</v>
      </c>
      <c r="L216" s="410">
        <v>0</v>
      </c>
      <c r="M216" s="410">
        <v>0</v>
      </c>
      <c r="N216" s="410">
        <v>0</v>
      </c>
      <c r="O216" s="410">
        <v>0</v>
      </c>
      <c r="P216" s="410">
        <v>0</v>
      </c>
      <c r="Q216" s="410">
        <v>0</v>
      </c>
      <c r="R216" s="410">
        <v>0</v>
      </c>
      <c r="S216" s="410">
        <v>0</v>
      </c>
      <c r="T216" s="410">
        <v>0</v>
      </c>
      <c r="U216" s="410">
        <v>0</v>
      </c>
      <c r="V216" s="410">
        <v>0</v>
      </c>
      <c r="W216" s="411"/>
      <c r="X216" s="410">
        <v>0</v>
      </c>
      <c r="Y216" s="410">
        <v>0</v>
      </c>
      <c r="Z216" s="410">
        <v>0</v>
      </c>
      <c r="AA216" s="77"/>
      <c r="AB216" s="77"/>
      <c r="AC216" s="77"/>
      <c r="AD216" s="77"/>
      <c r="AE216" s="77"/>
      <c r="AG216" s="77"/>
      <c r="AH216" s="77"/>
      <c r="AI216" s="77"/>
      <c r="AJ216" s="77"/>
      <c r="AK216" s="77"/>
      <c r="AL216" s="77"/>
      <c r="AM216" s="77"/>
      <c r="AN216" s="77"/>
      <c r="AO216" s="77"/>
      <c r="AP216" s="77"/>
      <c r="AQ216" s="77"/>
      <c r="AR216" s="77"/>
      <c r="AS216" s="77"/>
      <c r="AT216" s="50"/>
      <c r="AU216" s="50"/>
      <c r="AV216" s="50"/>
      <c r="AW216" s="50"/>
    </row>
    <row r="217" spans="1:49" ht="15.5">
      <c r="A217" s="141"/>
      <c r="B217" s="814"/>
      <c r="C217" s="814"/>
      <c r="D217" s="814"/>
      <c r="E217" s="84" t="s">
        <v>310</v>
      </c>
      <c r="F217" s="815"/>
      <c r="G217" s="815"/>
      <c r="H217" s="815"/>
      <c r="I217" s="85"/>
      <c r="J217" s="79"/>
      <c r="K217" s="410">
        <v>0</v>
      </c>
      <c r="L217" s="410">
        <v>0</v>
      </c>
      <c r="M217" s="410">
        <v>0</v>
      </c>
      <c r="N217" s="410">
        <v>0</v>
      </c>
      <c r="O217" s="410">
        <v>0</v>
      </c>
      <c r="P217" s="410">
        <v>0</v>
      </c>
      <c r="Q217" s="410">
        <v>0</v>
      </c>
      <c r="R217" s="410">
        <v>0</v>
      </c>
      <c r="S217" s="410">
        <v>0</v>
      </c>
      <c r="T217" s="410">
        <v>0</v>
      </c>
      <c r="U217" s="410">
        <v>0</v>
      </c>
      <c r="V217" s="410">
        <v>0</v>
      </c>
      <c r="W217" s="411"/>
      <c r="X217" s="410">
        <v>0</v>
      </c>
      <c r="Y217" s="410">
        <v>0</v>
      </c>
      <c r="Z217" s="410">
        <v>0</v>
      </c>
      <c r="AA217" s="77"/>
      <c r="AB217" s="77"/>
      <c r="AC217" s="77"/>
      <c r="AD217" s="77"/>
      <c r="AE217" s="77"/>
      <c r="AG217" s="77"/>
      <c r="AH217" s="77"/>
      <c r="AI217" s="77"/>
      <c r="AJ217" s="77"/>
      <c r="AK217" s="77"/>
      <c r="AL217" s="77"/>
      <c r="AM217" s="77"/>
      <c r="AN217" s="77"/>
      <c r="AO217" s="77"/>
      <c r="AP217" s="77"/>
      <c r="AQ217" s="77"/>
      <c r="AR217" s="77"/>
      <c r="AS217" s="77"/>
      <c r="AT217" s="50"/>
      <c r="AU217" s="50"/>
      <c r="AV217" s="50"/>
      <c r="AW217" s="50"/>
    </row>
    <row r="218" spans="1:49" ht="15.5">
      <c r="A218" s="141"/>
      <c r="B218" s="814"/>
      <c r="C218" s="814"/>
      <c r="D218" s="814"/>
      <c r="E218" s="86" t="s">
        <v>311</v>
      </c>
      <c r="F218" s="815"/>
      <c r="G218" s="815"/>
      <c r="H218" s="815"/>
      <c r="I218" s="85"/>
      <c r="J218" s="79"/>
      <c r="K218" s="410">
        <v>0</v>
      </c>
      <c r="L218" s="410">
        <v>0</v>
      </c>
      <c r="M218" s="410">
        <v>0</v>
      </c>
      <c r="N218" s="410">
        <v>0</v>
      </c>
      <c r="O218" s="410">
        <v>0</v>
      </c>
      <c r="P218" s="410">
        <v>0</v>
      </c>
      <c r="Q218" s="410">
        <v>0</v>
      </c>
      <c r="R218" s="410">
        <v>0</v>
      </c>
      <c r="S218" s="410">
        <v>0</v>
      </c>
      <c r="T218" s="410">
        <v>0</v>
      </c>
      <c r="U218" s="410">
        <v>0</v>
      </c>
      <c r="V218" s="410">
        <v>0</v>
      </c>
      <c r="W218" s="411"/>
      <c r="X218" s="410">
        <v>0</v>
      </c>
      <c r="Y218" s="410">
        <v>0</v>
      </c>
      <c r="Z218" s="410">
        <v>0</v>
      </c>
      <c r="AA218" s="77"/>
      <c r="AB218" s="77"/>
      <c r="AC218" s="77"/>
      <c r="AD218" s="77"/>
      <c r="AE218" s="77"/>
      <c r="AG218" s="77"/>
      <c r="AH218" s="77"/>
      <c r="AI218" s="77"/>
      <c r="AJ218" s="77"/>
      <c r="AK218" s="77"/>
      <c r="AL218" s="77"/>
      <c r="AM218" s="77"/>
      <c r="AN218" s="77"/>
      <c r="AO218" s="77"/>
      <c r="AP218" s="77"/>
      <c r="AQ218" s="77"/>
      <c r="AR218" s="77"/>
      <c r="AS218" s="77"/>
      <c r="AT218" s="50"/>
      <c r="AU218" s="50"/>
      <c r="AV218" s="50"/>
      <c r="AW218" s="50"/>
    </row>
    <row r="219" spans="1:49" ht="16" thickBot="1">
      <c r="A219" s="141"/>
      <c r="B219" s="814"/>
      <c r="C219" s="814"/>
      <c r="D219" s="814"/>
      <c r="E219" s="84" t="s">
        <v>312</v>
      </c>
      <c r="F219" s="815"/>
      <c r="G219" s="815"/>
      <c r="H219" s="815"/>
      <c r="I219" s="85"/>
      <c r="J219" s="79"/>
      <c r="K219" s="412">
        <v>0</v>
      </c>
      <c r="L219" s="412">
        <v>0</v>
      </c>
      <c r="M219" s="412">
        <v>0</v>
      </c>
      <c r="N219" s="412">
        <v>0</v>
      </c>
      <c r="O219" s="412">
        <v>0</v>
      </c>
      <c r="P219" s="412">
        <v>0</v>
      </c>
      <c r="Q219" s="412">
        <v>0</v>
      </c>
      <c r="R219" s="412">
        <v>0</v>
      </c>
      <c r="S219" s="412">
        <v>0</v>
      </c>
      <c r="T219" s="412">
        <v>0</v>
      </c>
      <c r="U219" s="412">
        <v>0</v>
      </c>
      <c r="V219" s="412">
        <v>0</v>
      </c>
      <c r="W219" s="411"/>
      <c r="X219" s="410">
        <v>0</v>
      </c>
      <c r="Y219" s="410">
        <v>0</v>
      </c>
      <c r="Z219" s="410">
        <v>0</v>
      </c>
      <c r="AA219" s="77"/>
      <c r="AB219" s="77"/>
      <c r="AC219" s="77"/>
      <c r="AD219" s="77"/>
      <c r="AE219" s="77"/>
      <c r="AG219" s="77"/>
      <c r="AH219" s="77"/>
      <c r="AI219" s="77"/>
      <c r="AJ219" s="77"/>
      <c r="AK219" s="77"/>
      <c r="AL219" s="77"/>
      <c r="AM219" s="77"/>
      <c r="AN219" s="77"/>
      <c r="AO219" s="77"/>
      <c r="AP219" s="77"/>
      <c r="AQ219" s="77"/>
      <c r="AR219" s="77"/>
      <c r="AS219" s="77"/>
      <c r="AT219" s="50"/>
      <c r="AU219" s="50"/>
      <c r="AV219" s="50"/>
      <c r="AW219" s="50"/>
    </row>
    <row r="220" spans="1:49" s="1" customFormat="1" ht="15.65" customHeight="1" thickTop="1">
      <c r="A220" s="141"/>
      <c r="B220" s="817" t="s">
        <v>410</v>
      </c>
      <c r="C220" s="818"/>
      <c r="D220" s="818"/>
      <c r="E220" s="818"/>
      <c r="F220" s="818"/>
      <c r="G220" s="818"/>
      <c r="H220" s="819"/>
      <c r="I220" s="87" t="s">
        <v>81</v>
      </c>
      <c r="J220" s="163"/>
      <c r="K220" s="421">
        <v>0</v>
      </c>
      <c r="L220" s="421">
        <v>0</v>
      </c>
      <c r="M220" s="421">
        <v>0</v>
      </c>
      <c r="N220" s="421">
        <v>0</v>
      </c>
      <c r="O220" s="421">
        <v>0</v>
      </c>
      <c r="P220" s="421">
        <v>0</v>
      </c>
      <c r="Q220" s="421">
        <v>0</v>
      </c>
      <c r="R220" s="421">
        <v>0</v>
      </c>
      <c r="S220" s="421">
        <v>0</v>
      </c>
      <c r="T220" s="421">
        <v>0</v>
      </c>
      <c r="U220" s="421">
        <v>0</v>
      </c>
      <c r="V220" s="421">
        <v>0</v>
      </c>
      <c r="W220" s="422"/>
      <c r="X220" s="423"/>
      <c r="Y220" s="423"/>
      <c r="Z220" s="423"/>
      <c r="AA220" s="80"/>
      <c r="AB220" s="77"/>
      <c r="AC220" s="77"/>
      <c r="AD220" s="77"/>
      <c r="AE220" s="77"/>
      <c r="AF220" s="77"/>
      <c r="AG220" s="77"/>
      <c r="AH220" s="77"/>
      <c r="AI220" s="77"/>
      <c r="AJ220" s="77"/>
      <c r="AK220" s="77"/>
      <c r="AL220" s="77"/>
      <c r="AM220" s="77"/>
      <c r="AN220" s="77"/>
      <c r="AO220" s="77"/>
      <c r="AP220" s="77"/>
      <c r="AQ220" s="77"/>
      <c r="AR220" s="77"/>
      <c r="AS220" s="77"/>
      <c r="AT220" s="70"/>
      <c r="AU220" s="70"/>
      <c r="AV220" s="70"/>
      <c r="AW220" s="70"/>
    </row>
    <row r="221" spans="1:49" s="1" customFormat="1" ht="15.75" customHeight="1">
      <c r="A221" s="141"/>
      <c r="B221" s="817" t="s">
        <v>411</v>
      </c>
      <c r="C221" s="818"/>
      <c r="D221" s="818"/>
      <c r="E221" s="818"/>
      <c r="F221" s="818"/>
      <c r="G221" s="818"/>
      <c r="H221" s="819"/>
      <c r="I221" s="87" t="s">
        <v>81</v>
      </c>
      <c r="J221" s="163"/>
      <c r="K221" s="414">
        <f>K220</f>
        <v>0</v>
      </c>
      <c r="L221" s="414">
        <f>K221+L220</f>
        <v>0</v>
      </c>
      <c r="M221" s="414">
        <f t="shared" ref="M221:V221" si="4">L221+M220</f>
        <v>0</v>
      </c>
      <c r="N221" s="414">
        <f t="shared" si="4"/>
        <v>0</v>
      </c>
      <c r="O221" s="414">
        <f t="shared" si="4"/>
        <v>0</v>
      </c>
      <c r="P221" s="414">
        <f t="shared" si="4"/>
        <v>0</v>
      </c>
      <c r="Q221" s="414">
        <f t="shared" si="4"/>
        <v>0</v>
      </c>
      <c r="R221" s="414">
        <f t="shared" si="4"/>
        <v>0</v>
      </c>
      <c r="S221" s="414">
        <f t="shared" si="4"/>
        <v>0</v>
      </c>
      <c r="T221" s="414">
        <f t="shared" si="4"/>
        <v>0</v>
      </c>
      <c r="U221" s="414">
        <f t="shared" si="4"/>
        <v>0</v>
      </c>
      <c r="V221" s="414">
        <f t="shared" si="4"/>
        <v>0</v>
      </c>
      <c r="W221" s="415"/>
      <c r="X221" s="420">
        <v>0</v>
      </c>
      <c r="Y221" s="420">
        <v>0</v>
      </c>
      <c r="Z221" s="420">
        <v>0</v>
      </c>
      <c r="AA221" s="80"/>
      <c r="AB221" s="77"/>
      <c r="AC221" s="77"/>
      <c r="AD221" s="77"/>
      <c r="AE221" s="77"/>
      <c r="AF221" s="77"/>
      <c r="AG221" s="77"/>
      <c r="AH221" s="77"/>
      <c r="AI221" s="77"/>
      <c r="AJ221" s="77"/>
      <c r="AK221" s="77"/>
      <c r="AL221" s="77"/>
      <c r="AM221" s="77"/>
      <c r="AN221" s="77"/>
      <c r="AO221" s="77"/>
      <c r="AP221" s="77"/>
      <c r="AQ221" s="77"/>
      <c r="AR221" s="77"/>
      <c r="AS221" s="77"/>
      <c r="AT221" s="70"/>
      <c r="AU221" s="70"/>
      <c r="AV221" s="70"/>
      <c r="AW221" s="70"/>
    </row>
    <row r="222" spans="1:49" s="1" customFormat="1" ht="15" customHeight="1">
      <c r="A222" s="394"/>
      <c r="B222" s="6"/>
      <c r="C222" s="6"/>
      <c r="D222" s="6"/>
      <c r="E222" s="6"/>
      <c r="F222" s="6"/>
      <c r="G222" s="6"/>
      <c r="H222" s="6"/>
      <c r="I222" s="50"/>
      <c r="J222" s="50"/>
      <c r="K222" s="50"/>
      <c r="L222" s="50"/>
      <c r="M222" s="50"/>
      <c r="N222" s="50"/>
      <c r="O222" s="50"/>
      <c r="P222" s="50"/>
      <c r="Q222" s="50"/>
      <c r="R222" s="77"/>
      <c r="S222" s="77"/>
      <c r="T222" s="77"/>
      <c r="U222" s="77"/>
      <c r="V222" s="77"/>
      <c r="W222" s="77"/>
      <c r="X222" s="77"/>
      <c r="Y222" s="77"/>
      <c r="Z222" s="77"/>
      <c r="AA222" s="12"/>
      <c r="AB222" s="12"/>
      <c r="AC222" s="77"/>
      <c r="AD222" s="77"/>
      <c r="AE222" s="77"/>
      <c r="AF222" s="77"/>
      <c r="AG222" s="77"/>
      <c r="AH222" s="77"/>
      <c r="AI222" s="77"/>
      <c r="AJ222" s="77"/>
      <c r="AK222" s="77"/>
      <c r="AL222" s="77"/>
      <c r="AM222" s="77"/>
      <c r="AN222" s="77"/>
      <c r="AO222" s="77"/>
      <c r="AP222" s="77"/>
      <c r="AQ222" s="77"/>
      <c r="AR222" s="77"/>
      <c r="AS222" s="77"/>
      <c r="AT222" s="70"/>
      <c r="AU222" s="70"/>
      <c r="AV222" s="70"/>
      <c r="AW222" s="70"/>
    </row>
    <row r="223" spans="1:49" ht="14.15" customHeight="1">
      <c r="B223" s="6"/>
      <c r="C223" s="6"/>
      <c r="D223" s="6"/>
      <c r="E223" s="6"/>
      <c r="F223" s="6"/>
      <c r="G223" s="6"/>
      <c r="H223" s="6"/>
      <c r="I223" s="50"/>
      <c r="J223" s="50"/>
      <c r="K223" s="50"/>
      <c r="L223" s="50"/>
      <c r="M223" s="50"/>
      <c r="N223" s="50"/>
      <c r="O223" s="50"/>
      <c r="P223" s="50"/>
      <c r="Q223" s="50"/>
      <c r="R223" s="77"/>
      <c r="S223" s="77"/>
      <c r="T223" s="77"/>
      <c r="U223" s="77"/>
      <c r="V223" s="77"/>
      <c r="W223" s="77"/>
      <c r="X223" s="148" t="s">
        <v>315</v>
      </c>
      <c r="Y223" s="77"/>
      <c r="Z223" s="77"/>
      <c r="AA223" s="77"/>
      <c r="AB223" s="77"/>
      <c r="AC223" s="77"/>
      <c r="AD223" s="77"/>
      <c r="AE223" s="77"/>
      <c r="AG223" s="77"/>
      <c r="AH223" s="77"/>
      <c r="AI223" s="77"/>
      <c r="AJ223" s="77"/>
      <c r="AK223" s="77"/>
      <c r="AL223" s="77"/>
      <c r="AM223" s="77"/>
      <c r="AN223" s="77"/>
      <c r="AO223" s="77"/>
      <c r="AP223" s="77"/>
      <c r="AQ223" s="77"/>
      <c r="AR223" s="77"/>
      <c r="AS223" s="77"/>
      <c r="AT223" s="50"/>
      <c r="AU223" s="50"/>
      <c r="AV223" s="50"/>
      <c r="AW223" s="50"/>
    </row>
    <row r="224" spans="1:49" ht="15.5">
      <c r="A224" s="141"/>
      <c r="B224" s="6"/>
      <c r="C224" s="6"/>
      <c r="D224" s="6"/>
      <c r="E224" s="6"/>
      <c r="F224" s="6"/>
      <c r="G224" s="6"/>
      <c r="H224" s="6"/>
      <c r="I224" s="6"/>
      <c r="J224" s="6"/>
      <c r="K224" s="6"/>
      <c r="L224" s="6"/>
      <c r="M224" s="6"/>
      <c r="N224" s="6"/>
      <c r="O224" s="6"/>
      <c r="P224" s="6"/>
      <c r="Q224" s="6"/>
      <c r="R224" s="163"/>
      <c r="S224" s="163"/>
      <c r="T224" s="163"/>
      <c r="U224" s="163"/>
      <c r="V224" s="163"/>
      <c r="W224" s="163"/>
      <c r="X224" s="163"/>
      <c r="Y224" s="163"/>
      <c r="Z224" s="80"/>
      <c r="AA224" s="80"/>
      <c r="AB224" s="80"/>
      <c r="AC224" s="77"/>
      <c r="AD224" s="77"/>
      <c r="AE224" s="77"/>
      <c r="AG224" s="77"/>
      <c r="AH224" s="77"/>
      <c r="AI224" s="77"/>
      <c r="AJ224" s="77"/>
      <c r="AK224" s="77"/>
      <c r="AL224" s="77"/>
      <c r="AM224" s="77"/>
      <c r="AN224" s="77"/>
      <c r="AO224" s="77"/>
      <c r="AP224" s="77"/>
      <c r="AQ224" s="77"/>
      <c r="AR224" s="77"/>
      <c r="AS224" s="77"/>
      <c r="AT224" s="50"/>
      <c r="AU224" s="50"/>
      <c r="AV224" s="50"/>
      <c r="AW224" s="50"/>
    </row>
    <row r="225" spans="1:49" ht="15.5">
      <c r="A225" s="24"/>
      <c r="B225" s="839" t="s">
        <v>336</v>
      </c>
      <c r="C225" s="840"/>
      <c r="D225" s="840"/>
      <c r="E225" s="840"/>
      <c r="F225" s="840"/>
      <c r="G225" s="840"/>
      <c r="H225" s="840"/>
      <c r="I225" s="840"/>
      <c r="J225" s="840"/>
      <c r="K225" s="840"/>
      <c r="L225" s="840"/>
      <c r="M225" s="840"/>
      <c r="N225" s="840"/>
      <c r="O225" s="840"/>
      <c r="P225" s="840"/>
      <c r="Q225" s="840"/>
      <c r="R225" s="840"/>
      <c r="S225" s="840"/>
      <c r="T225" s="840"/>
      <c r="U225" s="840"/>
      <c r="V225" s="840"/>
      <c r="W225" s="840"/>
      <c r="X225" s="840"/>
      <c r="Y225" s="840"/>
      <c r="Z225" s="840"/>
      <c r="AA225" s="840"/>
      <c r="AB225" s="840"/>
      <c r="AC225" s="77"/>
      <c r="AD225" s="77"/>
      <c r="AE225" s="77"/>
      <c r="AG225" s="77"/>
      <c r="AH225" s="77"/>
      <c r="AI225" s="77"/>
      <c r="AJ225" s="77"/>
      <c r="AK225" s="77"/>
      <c r="AL225" s="77"/>
      <c r="AM225" s="77"/>
      <c r="AN225" s="77"/>
      <c r="AO225" s="77"/>
      <c r="AP225" s="77"/>
      <c r="AQ225" s="77"/>
      <c r="AR225" s="77"/>
      <c r="AS225" s="77"/>
      <c r="AT225" s="50"/>
      <c r="AU225" s="50"/>
      <c r="AV225" s="50"/>
      <c r="AW225" s="50"/>
    </row>
    <row r="226" spans="1:49" ht="15.5">
      <c r="A226" s="141"/>
      <c r="B226" s="6"/>
      <c r="C226" s="6"/>
      <c r="D226" s="6"/>
      <c r="E226" s="6"/>
      <c r="F226" s="6"/>
      <c r="G226" s="6"/>
      <c r="H226" s="6"/>
      <c r="I226" s="6"/>
      <c r="J226" s="6"/>
      <c r="K226" s="6"/>
      <c r="L226" s="6"/>
      <c r="M226" s="6"/>
      <c r="N226" s="6"/>
      <c r="O226" s="6"/>
      <c r="P226" s="6"/>
      <c r="Q226" s="6"/>
      <c r="R226" s="163"/>
      <c r="S226" s="163"/>
      <c r="T226" s="163"/>
      <c r="U226" s="163"/>
      <c r="V226" s="163"/>
      <c r="W226" s="163"/>
      <c r="X226" s="163"/>
      <c r="Y226" s="163"/>
      <c r="Z226" s="80"/>
      <c r="AA226" s="80"/>
      <c r="AB226" s="80"/>
      <c r="AC226" s="77"/>
      <c r="AD226" s="77"/>
      <c r="AE226" s="77"/>
      <c r="AG226" s="77"/>
      <c r="AH226" s="77"/>
      <c r="AI226" s="77"/>
      <c r="AJ226" s="77"/>
      <c r="AK226" s="77"/>
      <c r="AL226" s="77"/>
      <c r="AM226" s="77"/>
      <c r="AN226" s="77"/>
      <c r="AO226" s="77"/>
      <c r="AP226" s="77"/>
      <c r="AQ226" s="77"/>
      <c r="AR226" s="77"/>
      <c r="AS226" s="77"/>
      <c r="AT226" s="50"/>
      <c r="AU226" s="50"/>
      <c r="AV226" s="50"/>
      <c r="AW226" s="50"/>
    </row>
    <row r="227" spans="1:49" s="77" customFormat="1" ht="15" customHeight="1">
      <c r="A227" s="396"/>
      <c r="B227" s="824" t="s">
        <v>457</v>
      </c>
      <c r="C227" s="824"/>
      <c r="D227" s="824"/>
      <c r="E227" s="824"/>
      <c r="F227" s="824"/>
      <c r="G227" s="824"/>
      <c r="H227" s="824"/>
      <c r="I227" s="824"/>
      <c r="J227" s="824"/>
      <c r="K227" s="824"/>
      <c r="L227" s="824"/>
      <c r="M227" s="824"/>
      <c r="N227" s="824"/>
      <c r="O227" s="824"/>
      <c r="P227" s="824"/>
      <c r="Q227" s="79"/>
      <c r="R227" s="79"/>
      <c r="S227" s="79"/>
      <c r="T227" s="79"/>
      <c r="U227" s="79"/>
      <c r="V227" s="79"/>
      <c r="W227" s="79"/>
      <c r="X227" s="79"/>
    </row>
    <row r="228" spans="1:49" s="77" customFormat="1" ht="15.5">
      <c r="A228" s="396"/>
      <c r="B228" s="824"/>
      <c r="C228" s="824"/>
      <c r="D228" s="824"/>
      <c r="E228" s="824"/>
      <c r="F228" s="824"/>
      <c r="G228" s="824"/>
      <c r="H228" s="824"/>
      <c r="I228" s="824"/>
      <c r="J228" s="824"/>
      <c r="K228" s="824"/>
      <c r="L228" s="824"/>
      <c r="M228" s="824"/>
      <c r="N228" s="824"/>
      <c r="O228" s="824"/>
      <c r="P228" s="824"/>
      <c r="Q228" s="79"/>
      <c r="R228" s="79"/>
      <c r="S228" s="79"/>
      <c r="T228" s="79"/>
      <c r="U228" s="79"/>
      <c r="V228" s="79"/>
      <c r="W228" s="79"/>
      <c r="X228" s="79"/>
    </row>
    <row r="229" spans="1:49" s="77" customFormat="1" ht="15.5">
      <c r="A229" s="396"/>
      <c r="B229" s="824"/>
      <c r="C229" s="824"/>
      <c r="D229" s="824"/>
      <c r="E229" s="824"/>
      <c r="F229" s="824"/>
      <c r="G229" s="824"/>
      <c r="H229" s="824"/>
      <c r="I229" s="824"/>
      <c r="J229" s="824"/>
      <c r="K229" s="824"/>
      <c r="L229" s="824"/>
      <c r="M229" s="824"/>
      <c r="N229" s="824"/>
      <c r="O229" s="824"/>
      <c r="P229" s="824"/>
      <c r="Q229" s="79"/>
      <c r="R229" s="79"/>
      <c r="S229" s="79"/>
      <c r="T229" s="79"/>
      <c r="U229" s="79"/>
      <c r="V229" s="79"/>
      <c r="W229" s="79"/>
      <c r="X229" s="79"/>
    </row>
    <row r="230" spans="1:49" s="77" customFormat="1" ht="15.5">
      <c r="A230" s="396"/>
      <c r="B230" s="824"/>
      <c r="C230" s="824"/>
      <c r="D230" s="824"/>
      <c r="E230" s="824"/>
      <c r="F230" s="824"/>
      <c r="G230" s="824"/>
      <c r="H230" s="824"/>
      <c r="I230" s="824"/>
      <c r="J230" s="824"/>
      <c r="K230" s="824"/>
      <c r="L230" s="824"/>
      <c r="M230" s="824"/>
      <c r="N230" s="824"/>
      <c r="O230" s="824"/>
      <c r="P230" s="824"/>
      <c r="Q230" s="79"/>
      <c r="R230" s="79"/>
      <c r="S230" s="79"/>
      <c r="T230" s="79"/>
      <c r="U230" s="79"/>
      <c r="V230" s="79"/>
      <c r="W230" s="79"/>
      <c r="X230" s="79"/>
    </row>
    <row r="231" spans="1:49" s="77" customFormat="1" ht="15.5">
      <c r="A231" s="396"/>
      <c r="B231" s="824"/>
      <c r="C231" s="824"/>
      <c r="D231" s="824"/>
      <c r="E231" s="824"/>
      <c r="F231" s="824"/>
      <c r="G231" s="824"/>
      <c r="H231" s="824"/>
      <c r="I231" s="824"/>
      <c r="J231" s="824"/>
      <c r="K231" s="824"/>
      <c r="L231" s="824"/>
      <c r="M231" s="824"/>
      <c r="N231" s="824"/>
      <c r="O231" s="824"/>
      <c r="P231" s="824"/>
      <c r="Q231" s="79"/>
      <c r="R231" s="79"/>
      <c r="S231" s="79"/>
      <c r="T231" s="79"/>
      <c r="U231" s="79"/>
      <c r="V231" s="79"/>
      <c r="W231" s="79"/>
      <c r="X231" s="79"/>
    </row>
    <row r="232" spans="1:49" s="77" customFormat="1" ht="15.5">
      <c r="A232" s="396"/>
      <c r="B232" s="824"/>
      <c r="C232" s="824"/>
      <c r="D232" s="824"/>
      <c r="E232" s="824"/>
      <c r="F232" s="824"/>
      <c r="G232" s="824"/>
      <c r="H232" s="824"/>
      <c r="I232" s="824"/>
      <c r="J232" s="824"/>
      <c r="K232" s="824"/>
      <c r="L232" s="824"/>
      <c r="M232" s="824"/>
      <c r="N232" s="824"/>
      <c r="O232" s="824"/>
      <c r="P232" s="824"/>
      <c r="Q232" s="79"/>
      <c r="R232" s="79"/>
      <c r="S232" s="79"/>
      <c r="T232" s="79"/>
      <c r="U232" s="79"/>
      <c r="V232" s="79"/>
      <c r="W232" s="79"/>
      <c r="X232" s="79"/>
    </row>
    <row r="233" spans="1:49" s="77" customFormat="1" ht="15.5">
      <c r="A233" s="396"/>
      <c r="B233" s="824"/>
      <c r="C233" s="824"/>
      <c r="D233" s="824"/>
      <c r="E233" s="824"/>
      <c r="F233" s="824"/>
      <c r="G233" s="824"/>
      <c r="H233" s="824"/>
      <c r="I233" s="824"/>
      <c r="J233" s="824"/>
      <c r="K233" s="824"/>
      <c r="L233" s="824"/>
      <c r="M233" s="824"/>
      <c r="N233" s="824"/>
      <c r="O233" s="824"/>
      <c r="P233" s="824"/>
      <c r="Q233" s="79"/>
      <c r="R233" s="79"/>
      <c r="S233" s="79"/>
      <c r="T233" s="79"/>
      <c r="U233" s="79"/>
      <c r="V233" s="79"/>
      <c r="W233" s="79"/>
      <c r="X233" s="79"/>
    </row>
    <row r="234" spans="1:49" s="77" customFormat="1" ht="15.5">
      <c r="A234" s="396"/>
      <c r="B234" s="824"/>
      <c r="C234" s="824"/>
      <c r="D234" s="824"/>
      <c r="E234" s="824"/>
      <c r="F234" s="824"/>
      <c r="G234" s="824"/>
      <c r="H234" s="824"/>
      <c r="I234" s="824"/>
      <c r="J234" s="824"/>
      <c r="K234" s="824"/>
      <c r="L234" s="824"/>
      <c r="M234" s="824"/>
      <c r="N234" s="824"/>
      <c r="O234" s="824"/>
      <c r="P234" s="824"/>
      <c r="Q234" s="79"/>
      <c r="R234" s="79"/>
      <c r="S234" s="79"/>
      <c r="T234" s="79"/>
      <c r="U234" s="79"/>
      <c r="V234" s="79"/>
      <c r="W234" s="79"/>
      <c r="X234" s="79"/>
    </row>
    <row r="235" spans="1:49" s="77" customFormat="1" ht="15.5">
      <c r="A235" s="396"/>
      <c r="B235" s="165" t="s">
        <v>338</v>
      </c>
      <c r="C235" s="163"/>
      <c r="D235" s="163"/>
      <c r="E235" s="163"/>
      <c r="F235" s="163"/>
      <c r="G235" s="163"/>
      <c r="H235" s="163"/>
      <c r="I235" s="163"/>
      <c r="J235" s="163"/>
      <c r="K235" s="163"/>
      <c r="L235" s="163"/>
      <c r="M235" s="163"/>
      <c r="N235" s="163"/>
      <c r="O235" s="163"/>
      <c r="P235" s="163"/>
      <c r="Q235" s="79"/>
      <c r="R235" s="79"/>
      <c r="S235" s="79"/>
      <c r="T235" s="79"/>
      <c r="U235" s="79"/>
      <c r="V235" s="79"/>
      <c r="W235" s="79"/>
      <c r="X235" s="79"/>
    </row>
    <row r="236" spans="1:49" s="77" customFormat="1" ht="15" customHeight="1">
      <c r="A236" s="396"/>
      <c r="B236" s="11"/>
      <c r="C236" s="11"/>
      <c r="D236" s="11"/>
      <c r="E236" s="11"/>
      <c r="F236" s="11"/>
      <c r="G236" s="11"/>
      <c r="H236" s="11"/>
      <c r="I236" s="11"/>
      <c r="J236" s="11"/>
      <c r="K236" s="11"/>
      <c r="L236" s="11"/>
      <c r="M236" s="11"/>
      <c r="N236" s="11"/>
      <c r="O236" s="11"/>
      <c r="P236" s="11"/>
      <c r="Q236" s="22"/>
      <c r="R236" s="22"/>
      <c r="S236" s="22"/>
      <c r="T236" s="22"/>
      <c r="U236" s="22"/>
      <c r="V236" s="22"/>
      <c r="W236" s="79"/>
      <c r="X236" s="79"/>
    </row>
    <row r="237" spans="1:49" s="77" customFormat="1" ht="15" customHeight="1">
      <c r="A237" s="396"/>
      <c r="B237" s="825"/>
      <c r="C237" s="826"/>
      <c r="D237" s="826"/>
      <c r="E237" s="826"/>
      <c r="F237" s="826"/>
      <c r="G237" s="826"/>
      <c r="H237" s="826"/>
      <c r="I237" s="826"/>
      <c r="J237" s="826"/>
      <c r="K237" s="826"/>
      <c r="L237" s="826"/>
      <c r="M237" s="826"/>
      <c r="N237" s="826"/>
      <c r="O237" s="826"/>
      <c r="P237" s="827"/>
      <c r="Q237" s="22"/>
      <c r="R237" s="22"/>
      <c r="S237" s="22"/>
      <c r="T237" s="22"/>
      <c r="U237" s="22"/>
      <c r="V237" s="22"/>
      <c r="W237" s="79"/>
      <c r="X237" s="79"/>
    </row>
    <row r="238" spans="1:49" s="77" customFormat="1" ht="15" customHeight="1">
      <c r="A238" s="396"/>
      <c r="B238" s="828"/>
      <c r="C238" s="829"/>
      <c r="D238" s="829"/>
      <c r="E238" s="829"/>
      <c r="F238" s="829"/>
      <c r="G238" s="829"/>
      <c r="H238" s="829"/>
      <c r="I238" s="829"/>
      <c r="J238" s="829"/>
      <c r="K238" s="829"/>
      <c r="L238" s="829"/>
      <c r="M238" s="829"/>
      <c r="N238" s="829"/>
      <c r="O238" s="829"/>
      <c r="P238" s="830"/>
      <c r="Q238" s="22"/>
      <c r="R238" s="22"/>
      <c r="S238" s="22"/>
      <c r="T238" s="22"/>
      <c r="U238" s="22"/>
      <c r="V238" s="22"/>
      <c r="W238" s="79"/>
      <c r="X238" s="79"/>
    </row>
    <row r="239" spans="1:49" s="77" customFormat="1" ht="15" customHeight="1">
      <c r="A239" s="396"/>
      <c r="B239" s="828"/>
      <c r="C239" s="829"/>
      <c r="D239" s="829"/>
      <c r="E239" s="829"/>
      <c r="F239" s="829"/>
      <c r="G239" s="829"/>
      <c r="H239" s="829"/>
      <c r="I239" s="829"/>
      <c r="J239" s="829"/>
      <c r="K239" s="829"/>
      <c r="L239" s="829"/>
      <c r="M239" s="829"/>
      <c r="N239" s="829"/>
      <c r="O239" s="829"/>
      <c r="P239" s="830"/>
      <c r="Q239" s="22"/>
      <c r="R239" s="22"/>
      <c r="S239" s="22"/>
      <c r="T239" s="22"/>
      <c r="U239" s="22"/>
      <c r="V239" s="22"/>
      <c r="W239" s="79"/>
      <c r="X239" s="79"/>
    </row>
    <row r="240" spans="1:49" s="77" customFormat="1" ht="15" customHeight="1">
      <c r="A240" s="396"/>
      <c r="B240" s="828"/>
      <c r="C240" s="829"/>
      <c r="D240" s="829"/>
      <c r="E240" s="829"/>
      <c r="F240" s="829"/>
      <c r="G240" s="829"/>
      <c r="H240" s="829"/>
      <c r="I240" s="829"/>
      <c r="J240" s="829"/>
      <c r="K240" s="829"/>
      <c r="L240" s="829"/>
      <c r="M240" s="829"/>
      <c r="N240" s="829"/>
      <c r="O240" s="829"/>
      <c r="P240" s="830"/>
      <c r="Q240" s="22"/>
      <c r="R240" s="22"/>
      <c r="S240" s="22"/>
      <c r="T240" s="22"/>
      <c r="U240" s="22"/>
      <c r="V240" s="22"/>
      <c r="W240" s="79"/>
      <c r="X240" s="79"/>
    </row>
    <row r="241" spans="1:28" s="77" customFormat="1" ht="15" customHeight="1">
      <c r="A241" s="396"/>
      <c r="B241" s="828"/>
      <c r="C241" s="829"/>
      <c r="D241" s="829"/>
      <c r="E241" s="829"/>
      <c r="F241" s="829"/>
      <c r="G241" s="829"/>
      <c r="H241" s="829"/>
      <c r="I241" s="829"/>
      <c r="J241" s="829"/>
      <c r="K241" s="829"/>
      <c r="L241" s="829"/>
      <c r="M241" s="829"/>
      <c r="N241" s="829"/>
      <c r="O241" s="829"/>
      <c r="P241" s="830"/>
      <c r="Q241" s="22"/>
      <c r="R241" s="22"/>
      <c r="S241" s="22"/>
      <c r="T241" s="22"/>
      <c r="U241" s="22"/>
      <c r="V241" s="22"/>
      <c r="W241" s="79"/>
      <c r="X241" s="79"/>
    </row>
    <row r="242" spans="1:28" s="77" customFormat="1" ht="15" customHeight="1">
      <c r="A242" s="396"/>
      <c r="B242" s="831"/>
      <c r="C242" s="832"/>
      <c r="D242" s="832"/>
      <c r="E242" s="832"/>
      <c r="F242" s="832"/>
      <c r="G242" s="832"/>
      <c r="H242" s="832"/>
      <c r="I242" s="832"/>
      <c r="J242" s="832"/>
      <c r="K242" s="832"/>
      <c r="L242" s="832"/>
      <c r="M242" s="832"/>
      <c r="N242" s="832"/>
      <c r="O242" s="832"/>
      <c r="P242" s="833"/>
      <c r="Q242" s="22"/>
      <c r="R242" s="22"/>
      <c r="S242" s="22"/>
      <c r="T242" s="22"/>
      <c r="U242" s="22"/>
      <c r="V242" s="22"/>
      <c r="W242" s="79"/>
      <c r="X242" s="79"/>
    </row>
    <row r="243" spans="1:28" s="77" customFormat="1" ht="15" customHeight="1">
      <c r="A243" s="396"/>
      <c r="B243" s="11"/>
      <c r="C243" s="11"/>
      <c r="D243" s="11"/>
      <c r="E243" s="11"/>
      <c r="F243" s="11"/>
      <c r="G243" s="11"/>
      <c r="H243" s="11"/>
      <c r="I243" s="11"/>
      <c r="J243" s="11"/>
      <c r="K243" s="11"/>
      <c r="L243" s="11"/>
      <c r="M243" s="11"/>
      <c r="N243" s="11"/>
      <c r="O243" s="11"/>
      <c r="P243" s="11"/>
      <c r="Q243" s="22"/>
      <c r="R243" s="22"/>
      <c r="S243" s="22"/>
      <c r="T243" s="22"/>
      <c r="U243" s="22"/>
      <c r="V243" s="22"/>
      <c r="W243" s="79"/>
      <c r="X243" s="79"/>
    </row>
    <row r="244" spans="1:28" s="77" customFormat="1">
      <c r="A244" s="396"/>
      <c r="B244" s="838" t="s">
        <v>340</v>
      </c>
      <c r="C244" s="838"/>
      <c r="D244" s="838"/>
      <c r="E244" s="838"/>
      <c r="F244" s="838"/>
      <c r="G244" s="838"/>
      <c r="H244" s="838"/>
      <c r="I244" s="838"/>
      <c r="J244" s="838"/>
      <c r="K244" s="838"/>
      <c r="L244" s="838"/>
      <c r="M244" s="838"/>
      <c r="N244" s="838"/>
      <c r="O244" s="838"/>
      <c r="P244" s="838"/>
      <c r="Q244" s="838"/>
      <c r="R244" s="838"/>
      <c r="S244" s="838"/>
      <c r="T244" s="838"/>
      <c r="U244" s="838"/>
      <c r="V244" s="838"/>
      <c r="W244" s="838"/>
      <c r="X244" s="838"/>
      <c r="Y244" s="838"/>
      <c r="Z244" s="838"/>
      <c r="AA244" s="838"/>
      <c r="AB244" s="80"/>
    </row>
    <row r="245" spans="1:28" s="77" customFormat="1" ht="14.15" customHeight="1">
      <c r="A245" s="22"/>
      <c r="B245" s="824" t="s">
        <v>458</v>
      </c>
      <c r="C245" s="824"/>
      <c r="D245" s="824"/>
      <c r="E245" s="824"/>
      <c r="F245" s="824"/>
      <c r="G245" s="824"/>
      <c r="H245" s="824"/>
      <c r="I245" s="824"/>
      <c r="J245" s="824"/>
      <c r="K245" s="824"/>
      <c r="L245" s="824"/>
      <c r="M245" s="824"/>
      <c r="N245" s="824"/>
      <c r="O245" s="824"/>
      <c r="P245" s="824"/>
      <c r="Q245" s="824"/>
      <c r="R245" s="22"/>
      <c r="S245" s="22"/>
      <c r="T245" s="22"/>
      <c r="U245" s="22"/>
      <c r="V245" s="22"/>
      <c r="W245" s="22"/>
      <c r="X245" s="22"/>
      <c r="Y245" s="22"/>
    </row>
    <row r="246" spans="1:28" s="77" customFormat="1" ht="14.15" customHeight="1">
      <c r="A246" s="22"/>
      <c r="B246" s="824"/>
      <c r="C246" s="824"/>
      <c r="D246" s="824"/>
      <c r="E246" s="824"/>
      <c r="F246" s="824"/>
      <c r="G246" s="824"/>
      <c r="H246" s="824"/>
      <c r="I246" s="824"/>
      <c r="J246" s="824"/>
      <c r="K246" s="824"/>
      <c r="L246" s="824"/>
      <c r="M246" s="824"/>
      <c r="N246" s="824"/>
      <c r="O246" s="824"/>
      <c r="P246" s="824"/>
      <c r="Q246" s="824"/>
      <c r="R246" s="22"/>
      <c r="S246" s="22"/>
      <c r="T246" s="22"/>
      <c r="U246" s="22"/>
      <c r="V246" s="22"/>
      <c r="W246" s="22"/>
      <c r="X246" s="22"/>
      <c r="Y246" s="22"/>
    </row>
    <row r="247" spans="1:28" s="77" customFormat="1" ht="14.15" customHeight="1">
      <c r="A247" s="22"/>
      <c r="B247" s="824"/>
      <c r="C247" s="824"/>
      <c r="D247" s="824"/>
      <c r="E247" s="824"/>
      <c r="F247" s="824"/>
      <c r="G247" s="824"/>
      <c r="H247" s="824"/>
      <c r="I247" s="824"/>
      <c r="J247" s="824"/>
      <c r="K247" s="824"/>
      <c r="L247" s="824"/>
      <c r="M247" s="824"/>
      <c r="N247" s="824"/>
      <c r="O247" s="824"/>
      <c r="P247" s="824"/>
      <c r="Q247" s="824"/>
      <c r="R247" s="22"/>
      <c r="S247" s="22"/>
      <c r="T247" s="22"/>
      <c r="U247" s="22"/>
      <c r="V247" s="22"/>
      <c r="W247" s="22"/>
      <c r="X247" s="22"/>
      <c r="Y247" s="22"/>
    </row>
    <row r="248" spans="1:28" s="77" customFormat="1" ht="14.15" customHeight="1">
      <c r="A248" s="22"/>
      <c r="B248" s="824"/>
      <c r="C248" s="824"/>
      <c r="D248" s="824"/>
      <c r="E248" s="824"/>
      <c r="F248" s="824"/>
      <c r="G248" s="824"/>
      <c r="H248" s="824"/>
      <c r="I248" s="824"/>
      <c r="J248" s="824"/>
      <c r="K248" s="824"/>
      <c r="L248" s="824"/>
      <c r="M248" s="824"/>
      <c r="N248" s="824"/>
      <c r="O248" s="824"/>
      <c r="P248" s="824"/>
      <c r="Q248" s="824"/>
      <c r="R248" s="22"/>
      <c r="S248" s="22"/>
      <c r="T248" s="22"/>
      <c r="U248" s="22"/>
      <c r="V248" s="22"/>
      <c r="W248" s="22"/>
      <c r="X248" s="22"/>
      <c r="Y248" s="22"/>
    </row>
    <row r="249" spans="1:28" s="77" customFormat="1" ht="14.15" customHeight="1">
      <c r="A249" s="22"/>
      <c r="B249" s="824"/>
      <c r="C249" s="824"/>
      <c r="D249" s="824"/>
      <c r="E249" s="824"/>
      <c r="F249" s="824"/>
      <c r="G249" s="824"/>
      <c r="H249" s="824"/>
      <c r="I249" s="824"/>
      <c r="J249" s="824"/>
      <c r="K249" s="824"/>
      <c r="L249" s="824"/>
      <c r="M249" s="824"/>
      <c r="N249" s="824"/>
      <c r="O249" s="824"/>
      <c r="P249" s="824"/>
      <c r="Q249" s="824"/>
      <c r="R249" s="22"/>
      <c r="S249" s="22"/>
      <c r="T249" s="22"/>
      <c r="U249" s="22"/>
      <c r="V249" s="22"/>
      <c r="W249" s="22"/>
      <c r="X249" s="22"/>
      <c r="Y249" s="22"/>
    </row>
    <row r="250" spans="1:28" s="77" customFormat="1" ht="14.15" customHeight="1">
      <c r="A250" s="22"/>
      <c r="B250" s="824"/>
      <c r="C250" s="824"/>
      <c r="D250" s="824"/>
      <c r="E250" s="824"/>
      <c r="F250" s="824"/>
      <c r="G250" s="824"/>
      <c r="H250" s="824"/>
      <c r="I250" s="824"/>
      <c r="J250" s="824"/>
      <c r="K250" s="824"/>
      <c r="L250" s="824"/>
      <c r="M250" s="824"/>
      <c r="N250" s="824"/>
      <c r="O250" s="824"/>
      <c r="P250" s="824"/>
      <c r="Q250" s="824"/>
      <c r="R250" s="22"/>
      <c r="S250" s="22"/>
      <c r="T250" s="22"/>
      <c r="U250" s="22"/>
      <c r="V250" s="22"/>
      <c r="W250" s="22"/>
      <c r="X250" s="22"/>
      <c r="Y250" s="22"/>
    </row>
    <row r="251" spans="1:28" s="77" customFormat="1" ht="14.15" customHeight="1">
      <c r="A251" s="22"/>
      <c r="B251" s="824"/>
      <c r="C251" s="824"/>
      <c r="D251" s="824"/>
      <c r="E251" s="824"/>
      <c r="F251" s="824"/>
      <c r="G251" s="824"/>
      <c r="H251" s="824"/>
      <c r="I251" s="824"/>
      <c r="J251" s="824"/>
      <c r="K251" s="824"/>
      <c r="L251" s="824"/>
      <c r="M251" s="824"/>
      <c r="N251" s="824"/>
      <c r="O251" s="824"/>
      <c r="P251" s="824"/>
      <c r="Q251" s="824"/>
      <c r="R251" s="22"/>
      <c r="S251" s="22"/>
      <c r="T251" s="22"/>
      <c r="U251" s="22"/>
      <c r="V251" s="22"/>
      <c r="W251" s="22"/>
      <c r="X251" s="22"/>
      <c r="Y251" s="22"/>
    </row>
    <row r="252" spans="1:28" s="77" customFormat="1" ht="14.15" customHeight="1">
      <c r="A252" s="22"/>
      <c r="B252" s="824"/>
      <c r="C252" s="824"/>
      <c r="D252" s="824"/>
      <c r="E252" s="824"/>
      <c r="F252" s="824"/>
      <c r="G252" s="824"/>
      <c r="H252" s="824"/>
      <c r="I252" s="824"/>
      <c r="J252" s="824"/>
      <c r="K252" s="824"/>
      <c r="L252" s="824"/>
      <c r="M252" s="824"/>
      <c r="N252" s="824"/>
      <c r="O252" s="824"/>
      <c r="P252" s="824"/>
      <c r="Q252" s="824"/>
      <c r="R252" s="22"/>
      <c r="S252" s="22"/>
      <c r="T252" s="22"/>
      <c r="U252" s="22"/>
      <c r="V252" s="22"/>
      <c r="W252" s="22"/>
      <c r="X252" s="22"/>
      <c r="Y252" s="22"/>
    </row>
    <row r="253" spans="1:28" s="77" customFormat="1" ht="14.15" customHeight="1">
      <c r="A253" s="22"/>
      <c r="B253" s="824"/>
      <c r="C253" s="824"/>
      <c r="D253" s="824"/>
      <c r="E253" s="824"/>
      <c r="F253" s="824"/>
      <c r="G253" s="824"/>
      <c r="H253" s="824"/>
      <c r="I253" s="824"/>
      <c r="J253" s="824"/>
      <c r="K253" s="824"/>
      <c r="L253" s="824"/>
      <c r="M253" s="824"/>
      <c r="N253" s="824"/>
      <c r="O253" s="824"/>
      <c r="P253" s="824"/>
      <c r="Q253" s="824"/>
      <c r="R253" s="22"/>
      <c r="S253" s="22"/>
      <c r="T253" s="22"/>
      <c r="U253" s="22"/>
      <c r="V253" s="22"/>
      <c r="W253" s="22"/>
      <c r="X253" s="22"/>
      <c r="Y253" s="22"/>
    </row>
    <row r="254" spans="1:28" s="77" customFormat="1" ht="14.15" customHeight="1">
      <c r="A254" s="22"/>
      <c r="B254" s="824"/>
      <c r="C254" s="824"/>
      <c r="D254" s="824"/>
      <c r="E254" s="824"/>
      <c r="F254" s="824"/>
      <c r="G254" s="824"/>
      <c r="H254" s="824"/>
      <c r="I254" s="824"/>
      <c r="J254" s="824"/>
      <c r="K254" s="824"/>
      <c r="L254" s="824"/>
      <c r="M254" s="824"/>
      <c r="N254" s="824"/>
      <c r="O254" s="824"/>
      <c r="P254" s="824"/>
      <c r="Q254" s="824"/>
      <c r="R254" s="22"/>
      <c r="S254" s="22"/>
      <c r="T254" s="22"/>
      <c r="U254" s="22"/>
      <c r="V254" s="22"/>
      <c r="W254" s="22"/>
      <c r="X254" s="22"/>
      <c r="Y254" s="22"/>
    </row>
    <row r="255" spans="1:28" s="77" customFormat="1" ht="14.15" customHeight="1">
      <c r="A255" s="22"/>
      <c r="B255" s="824"/>
      <c r="C255" s="824"/>
      <c r="D255" s="824"/>
      <c r="E255" s="824"/>
      <c r="F255" s="824"/>
      <c r="G255" s="824"/>
      <c r="H255" s="824"/>
      <c r="I255" s="824"/>
      <c r="J255" s="824"/>
      <c r="K255" s="824"/>
      <c r="L255" s="824"/>
      <c r="M255" s="824"/>
      <c r="N255" s="824"/>
      <c r="O255" s="824"/>
      <c r="P255" s="824"/>
      <c r="Q255" s="824"/>
      <c r="R255" s="22"/>
      <c r="S255" s="22"/>
      <c r="T255" s="22"/>
      <c r="U255" s="22"/>
      <c r="V255" s="22"/>
      <c r="W255" s="22"/>
      <c r="X255" s="22"/>
      <c r="Y255" s="22"/>
    </row>
    <row r="256" spans="1:28" s="77" customFormat="1" ht="14.15" customHeight="1">
      <c r="A256" s="22"/>
      <c r="B256" s="824"/>
      <c r="C256" s="824"/>
      <c r="D256" s="824"/>
      <c r="E256" s="824"/>
      <c r="F256" s="824"/>
      <c r="G256" s="824"/>
      <c r="H256" s="824"/>
      <c r="I256" s="824"/>
      <c r="J256" s="824"/>
      <c r="K256" s="824"/>
      <c r="L256" s="824"/>
      <c r="M256" s="824"/>
      <c r="N256" s="824"/>
      <c r="O256" s="824"/>
      <c r="P256" s="824"/>
      <c r="Q256" s="824"/>
      <c r="R256" s="22"/>
      <c r="S256" s="22"/>
      <c r="T256" s="22"/>
      <c r="U256" s="22"/>
      <c r="V256" s="22"/>
      <c r="W256" s="22"/>
      <c r="X256" s="22"/>
      <c r="Y256" s="22"/>
    </row>
    <row r="257" spans="1:49" ht="14.15" customHeight="1">
      <c r="A257" s="22"/>
      <c r="B257" s="834" t="s">
        <v>342</v>
      </c>
      <c r="C257" s="834"/>
      <c r="D257" s="834"/>
      <c r="E257" s="834"/>
      <c r="F257" s="834"/>
      <c r="G257" s="834"/>
      <c r="H257" s="834"/>
      <c r="I257" s="834"/>
      <c r="J257" s="834"/>
      <c r="K257" s="834"/>
      <c r="L257" s="834"/>
      <c r="M257" s="834"/>
      <c r="N257" s="834"/>
      <c r="O257" s="834"/>
      <c r="P257" s="834"/>
      <c r="Q257" s="834"/>
      <c r="R257" s="834"/>
      <c r="S257" s="834"/>
      <c r="T257" s="834"/>
      <c r="U257" s="834"/>
      <c r="V257" s="834"/>
      <c r="W257" s="834"/>
      <c r="X257" s="834"/>
      <c r="Y257" s="834"/>
      <c r="Z257" s="834"/>
      <c r="AA257" s="77"/>
      <c r="AB257" s="77"/>
      <c r="AC257" s="77"/>
      <c r="AD257" s="77"/>
      <c r="AE257" s="77"/>
      <c r="AG257" s="77"/>
      <c r="AH257" s="77"/>
      <c r="AI257" s="77"/>
      <c r="AJ257" s="77"/>
      <c r="AK257" s="77"/>
      <c r="AL257" s="77"/>
      <c r="AM257" s="77"/>
      <c r="AN257" s="77"/>
      <c r="AO257" s="77"/>
      <c r="AP257" s="77"/>
      <c r="AQ257" s="77"/>
      <c r="AR257" s="77"/>
      <c r="AS257" s="77"/>
      <c r="AT257" s="50"/>
      <c r="AU257" s="50"/>
      <c r="AV257" s="50"/>
      <c r="AW257" s="50"/>
    </row>
    <row r="258" spans="1:49" s="1" customFormat="1">
      <c r="A258" s="394"/>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c r="AA258" s="80"/>
      <c r="AB258" s="80"/>
      <c r="AC258" s="77"/>
      <c r="AD258" s="77"/>
      <c r="AE258" s="77"/>
      <c r="AF258" s="77"/>
      <c r="AG258" s="77"/>
      <c r="AH258" s="77"/>
      <c r="AI258" s="77"/>
      <c r="AJ258" s="77"/>
      <c r="AK258" s="77"/>
      <c r="AL258" s="77"/>
      <c r="AM258" s="77"/>
      <c r="AN258" s="77"/>
      <c r="AO258" s="77"/>
      <c r="AP258" s="77"/>
      <c r="AQ258" s="77"/>
      <c r="AR258" s="77"/>
      <c r="AS258" s="77"/>
      <c r="AT258" s="70"/>
      <c r="AU258" s="70"/>
      <c r="AV258" s="70"/>
      <c r="AW258" s="70"/>
    </row>
    <row r="259" spans="1:49" s="1" customFormat="1">
      <c r="A259" s="394"/>
      <c r="B259" s="212" t="s">
        <v>343</v>
      </c>
      <c r="C259" s="253"/>
      <c r="D259" s="253"/>
      <c r="E259" s="253"/>
      <c r="F259" s="253"/>
      <c r="G259" s="253"/>
      <c r="H259" s="253"/>
      <c r="I259" s="253"/>
      <c r="J259" s="253"/>
      <c r="K259" s="253"/>
      <c r="L259" s="253"/>
      <c r="M259" s="253"/>
      <c r="N259" s="253"/>
      <c r="O259" s="253"/>
      <c r="P259" s="253"/>
      <c r="Q259" s="253"/>
      <c r="R259" s="253"/>
      <c r="S259" s="253"/>
      <c r="T259" s="253"/>
      <c r="U259" s="253"/>
      <c r="V259" s="253"/>
      <c r="W259" s="253"/>
      <c r="X259" s="253"/>
      <c r="Y259" s="253"/>
      <c r="Z259" s="253"/>
      <c r="AA259" s="80"/>
      <c r="AB259" s="80"/>
      <c r="AC259" s="77"/>
      <c r="AD259" s="77"/>
      <c r="AE259" s="77"/>
      <c r="AF259" s="77"/>
      <c r="AG259" s="77"/>
      <c r="AH259" s="77"/>
      <c r="AI259" s="77"/>
      <c r="AJ259" s="77"/>
      <c r="AK259" s="77"/>
      <c r="AL259" s="77"/>
      <c r="AM259" s="77"/>
      <c r="AN259" s="77"/>
      <c r="AO259" s="77"/>
      <c r="AP259" s="77"/>
      <c r="AQ259" s="77"/>
      <c r="AR259" s="77"/>
      <c r="AS259" s="77"/>
      <c r="AT259" s="70"/>
      <c r="AU259" s="70"/>
      <c r="AV259" s="70"/>
      <c r="AW259" s="70"/>
    </row>
    <row r="260" spans="1:49" s="1" customFormat="1" ht="14.25" customHeight="1">
      <c r="A260" s="22"/>
      <c r="B260" s="11"/>
      <c r="C260" s="11"/>
      <c r="D260" s="11"/>
      <c r="E260" s="11"/>
      <c r="F260" s="11"/>
      <c r="G260" s="11"/>
      <c r="H260" s="11"/>
      <c r="I260" s="11"/>
      <c r="J260" s="11"/>
      <c r="K260" s="81">
        <f>Calc!$J$6</f>
        <v>2021</v>
      </c>
      <c r="L260" s="81">
        <f>Calc!$J$7</f>
        <v>2022</v>
      </c>
      <c r="M260" s="81">
        <f>Calc!$J$8</f>
        <v>2023</v>
      </c>
      <c r="N260" s="81">
        <f>Calc!$J$9</f>
        <v>2024</v>
      </c>
      <c r="O260" s="81">
        <f>Calc!$J$10</f>
        <v>2025</v>
      </c>
      <c r="P260" s="81" t="str">
        <f>Calc!$J$11</f>
        <v/>
      </c>
      <c r="Q260" s="81" t="str">
        <f>Calc!$J$12</f>
        <v/>
      </c>
      <c r="R260" s="81" t="str">
        <f>Calc!$J$13</f>
        <v/>
      </c>
      <c r="S260" s="81" t="str">
        <f>Calc!$J$14</f>
        <v/>
      </c>
      <c r="T260" s="81" t="str">
        <f>Calc!$J$15</f>
        <v/>
      </c>
      <c r="U260" s="81" t="str">
        <f>Calc!$J$16</f>
        <v/>
      </c>
      <c r="V260" s="81" t="str">
        <f>Calc!$J$17</f>
        <v/>
      </c>
      <c r="W260" s="11"/>
      <c r="X260" s="835" t="s">
        <v>282</v>
      </c>
      <c r="Y260" s="836"/>
      <c r="Z260" s="837"/>
      <c r="AA260" s="70"/>
      <c r="AB260" s="80"/>
      <c r="AC260" s="77"/>
      <c r="AD260" s="77"/>
      <c r="AE260" s="77"/>
      <c r="AF260" s="77"/>
      <c r="AG260" s="77"/>
      <c r="AH260" s="77"/>
      <c r="AI260" s="77"/>
      <c r="AJ260" s="77"/>
      <c r="AK260" s="77"/>
      <c r="AL260" s="77"/>
      <c r="AM260" s="77"/>
      <c r="AN260" s="77"/>
      <c r="AO260" s="77"/>
      <c r="AP260" s="77"/>
      <c r="AQ260" s="77"/>
      <c r="AR260" s="77"/>
      <c r="AS260" s="77"/>
      <c r="AT260" s="70"/>
      <c r="AU260" s="70"/>
      <c r="AV260" s="70"/>
      <c r="AW260" s="70"/>
    </row>
    <row r="261" spans="1:49" s="1" customFormat="1" ht="25">
      <c r="A261" s="141"/>
      <c r="B261" s="821" t="s">
        <v>283</v>
      </c>
      <c r="C261" s="821"/>
      <c r="D261" s="821"/>
      <c r="E261" s="82" t="s">
        <v>284</v>
      </c>
      <c r="F261" s="821" t="s">
        <v>285</v>
      </c>
      <c r="G261" s="821"/>
      <c r="H261" s="821"/>
      <c r="I261" s="83" t="s">
        <v>73</v>
      </c>
      <c r="J261" s="11"/>
      <c r="K261" s="71" t="s">
        <v>232</v>
      </c>
      <c r="L261" s="71" t="s">
        <v>233</v>
      </c>
      <c r="M261" s="71" t="s">
        <v>234</v>
      </c>
      <c r="N261" s="71" t="s">
        <v>235</v>
      </c>
      <c r="O261" s="71" t="s">
        <v>236</v>
      </c>
      <c r="P261" s="71" t="s">
        <v>237</v>
      </c>
      <c r="Q261" s="71" t="s">
        <v>238</v>
      </c>
      <c r="R261" s="71" t="s">
        <v>239</v>
      </c>
      <c r="S261" s="71" t="s">
        <v>240</v>
      </c>
      <c r="T261" s="71" t="s">
        <v>241</v>
      </c>
      <c r="U261" s="71" t="s">
        <v>242</v>
      </c>
      <c r="V261" s="71" t="s">
        <v>243</v>
      </c>
      <c r="W261" s="11"/>
      <c r="X261" s="14">
        <v>2030</v>
      </c>
      <c r="Y261" s="14">
        <v>2040</v>
      </c>
      <c r="Z261" s="14">
        <v>2050</v>
      </c>
      <c r="AA261" s="80"/>
      <c r="AB261" s="77"/>
      <c r="AC261" s="77"/>
      <c r="AD261" s="77"/>
      <c r="AE261" s="77"/>
      <c r="AF261" s="77"/>
      <c r="AG261" s="77"/>
      <c r="AH261" s="77"/>
      <c r="AI261" s="77"/>
      <c r="AJ261" s="77"/>
      <c r="AK261" s="77"/>
      <c r="AL261" s="77"/>
      <c r="AM261" s="77"/>
      <c r="AN261" s="77"/>
      <c r="AO261" s="77"/>
      <c r="AP261" s="77"/>
      <c r="AQ261" s="77"/>
      <c r="AR261" s="77"/>
      <c r="AS261" s="77"/>
      <c r="AT261" s="70"/>
      <c r="AU261" s="70"/>
      <c r="AV261" s="70"/>
      <c r="AW261" s="70"/>
    </row>
    <row r="262" spans="1:49" ht="15.5">
      <c r="A262" s="141"/>
      <c r="B262" s="814"/>
      <c r="C262" s="814"/>
      <c r="D262" s="814"/>
      <c r="E262" s="84" t="s">
        <v>287</v>
      </c>
      <c r="F262" s="815"/>
      <c r="G262" s="815"/>
      <c r="H262" s="815"/>
      <c r="I262" s="85"/>
      <c r="J262" s="79"/>
      <c r="K262" s="410">
        <v>0</v>
      </c>
      <c r="L262" s="410">
        <v>0</v>
      </c>
      <c r="M262" s="410">
        <v>0</v>
      </c>
      <c r="N262" s="410">
        <v>0</v>
      </c>
      <c r="O262" s="410">
        <v>0</v>
      </c>
      <c r="P262" s="410">
        <v>0</v>
      </c>
      <c r="Q262" s="410">
        <v>0</v>
      </c>
      <c r="R262" s="410">
        <v>0</v>
      </c>
      <c r="S262" s="410">
        <v>0</v>
      </c>
      <c r="T262" s="410">
        <v>0</v>
      </c>
      <c r="U262" s="410">
        <v>0</v>
      </c>
      <c r="V262" s="410">
        <v>0</v>
      </c>
      <c r="W262" s="411"/>
      <c r="X262" s="410">
        <v>0</v>
      </c>
      <c r="Y262" s="410">
        <v>0</v>
      </c>
      <c r="Z262" s="410">
        <v>0</v>
      </c>
      <c r="AA262" s="77"/>
      <c r="AB262" s="77"/>
      <c r="AC262" s="77"/>
      <c r="AD262" s="77"/>
      <c r="AE262" s="77"/>
      <c r="AG262" s="77"/>
      <c r="AH262" s="77"/>
      <c r="AI262" s="77"/>
      <c r="AJ262" s="77"/>
      <c r="AK262" s="77"/>
      <c r="AL262" s="77"/>
      <c r="AM262" s="77"/>
      <c r="AN262" s="77"/>
      <c r="AO262" s="77"/>
      <c r="AP262" s="77"/>
      <c r="AQ262" s="77"/>
      <c r="AR262" s="77"/>
      <c r="AS262" s="77"/>
      <c r="AT262" s="50"/>
      <c r="AU262" s="50"/>
      <c r="AV262" s="50"/>
      <c r="AW262" s="50"/>
    </row>
    <row r="263" spans="1:49" ht="15.5">
      <c r="A263" s="141"/>
      <c r="B263" s="814"/>
      <c r="C263" s="814"/>
      <c r="D263" s="814"/>
      <c r="E263" s="84" t="s">
        <v>289</v>
      </c>
      <c r="F263" s="815"/>
      <c r="G263" s="815"/>
      <c r="H263" s="815"/>
      <c r="I263" s="85"/>
      <c r="J263" s="79"/>
      <c r="K263" s="410">
        <v>0</v>
      </c>
      <c r="L263" s="410">
        <v>0</v>
      </c>
      <c r="M263" s="410">
        <v>0</v>
      </c>
      <c r="N263" s="410">
        <v>0</v>
      </c>
      <c r="O263" s="410">
        <v>0</v>
      </c>
      <c r="P263" s="410">
        <v>0</v>
      </c>
      <c r="Q263" s="410">
        <v>0</v>
      </c>
      <c r="R263" s="410">
        <v>0</v>
      </c>
      <c r="S263" s="410">
        <v>0</v>
      </c>
      <c r="T263" s="410">
        <v>0</v>
      </c>
      <c r="U263" s="410">
        <v>0</v>
      </c>
      <c r="V263" s="410">
        <v>0</v>
      </c>
      <c r="W263" s="411"/>
      <c r="X263" s="410">
        <v>0</v>
      </c>
      <c r="Y263" s="410">
        <v>0</v>
      </c>
      <c r="Z263" s="410">
        <v>0</v>
      </c>
      <c r="AA263" s="77"/>
      <c r="AB263" s="77"/>
      <c r="AC263" s="77"/>
      <c r="AD263" s="77"/>
      <c r="AE263" s="77"/>
      <c r="AG263" s="77"/>
      <c r="AH263" s="77"/>
      <c r="AI263" s="77"/>
      <c r="AJ263" s="77"/>
      <c r="AK263" s="77"/>
      <c r="AL263" s="77"/>
      <c r="AM263" s="77"/>
      <c r="AN263" s="77"/>
      <c r="AO263" s="77"/>
      <c r="AP263" s="77"/>
      <c r="AQ263" s="77"/>
      <c r="AR263" s="77"/>
      <c r="AS263" s="77"/>
      <c r="AT263" s="50"/>
      <c r="AU263" s="50"/>
      <c r="AV263" s="50"/>
      <c r="AW263" s="50"/>
    </row>
    <row r="264" spans="1:49" ht="15.5">
      <c r="A264" s="141"/>
      <c r="B264" s="814"/>
      <c r="C264" s="814"/>
      <c r="D264" s="814"/>
      <c r="E264" s="84" t="s">
        <v>293</v>
      </c>
      <c r="F264" s="815"/>
      <c r="G264" s="815"/>
      <c r="H264" s="815"/>
      <c r="I264" s="85"/>
      <c r="J264" s="79"/>
      <c r="K264" s="410">
        <v>0</v>
      </c>
      <c r="L264" s="410">
        <v>0</v>
      </c>
      <c r="M264" s="410">
        <v>0</v>
      </c>
      <c r="N264" s="410">
        <v>0</v>
      </c>
      <c r="O264" s="410">
        <v>0</v>
      </c>
      <c r="P264" s="410">
        <v>0</v>
      </c>
      <c r="Q264" s="410">
        <v>0</v>
      </c>
      <c r="R264" s="410">
        <v>0</v>
      </c>
      <c r="S264" s="410">
        <v>0</v>
      </c>
      <c r="T264" s="410">
        <v>0</v>
      </c>
      <c r="U264" s="410">
        <v>0</v>
      </c>
      <c r="V264" s="410">
        <v>0</v>
      </c>
      <c r="W264" s="411"/>
      <c r="X264" s="410">
        <v>0</v>
      </c>
      <c r="Y264" s="410">
        <v>0</v>
      </c>
      <c r="Z264" s="410">
        <v>0</v>
      </c>
      <c r="AA264" s="77"/>
      <c r="AB264" s="77"/>
      <c r="AC264" s="77"/>
      <c r="AD264" s="77"/>
      <c r="AE264" s="77"/>
      <c r="AG264" s="77"/>
      <c r="AH264" s="77"/>
      <c r="AI264" s="77"/>
      <c r="AJ264" s="77"/>
      <c r="AK264" s="77"/>
      <c r="AL264" s="77"/>
      <c r="AM264" s="77"/>
      <c r="AN264" s="77"/>
      <c r="AO264" s="77"/>
      <c r="AP264" s="77"/>
      <c r="AQ264" s="77"/>
      <c r="AR264" s="77"/>
      <c r="AS264" s="77"/>
      <c r="AT264" s="50"/>
      <c r="AU264" s="50"/>
      <c r="AV264" s="50"/>
      <c r="AW264" s="50"/>
    </row>
    <row r="265" spans="1:49" ht="15.5">
      <c r="A265" s="141"/>
      <c r="B265" s="814"/>
      <c r="C265" s="814"/>
      <c r="D265" s="814"/>
      <c r="E265" s="84" t="s">
        <v>296</v>
      </c>
      <c r="F265" s="815"/>
      <c r="G265" s="815"/>
      <c r="H265" s="815"/>
      <c r="I265" s="85"/>
      <c r="J265" s="79"/>
      <c r="K265" s="410">
        <v>0</v>
      </c>
      <c r="L265" s="410">
        <v>0</v>
      </c>
      <c r="M265" s="410">
        <v>0</v>
      </c>
      <c r="N265" s="410">
        <v>0</v>
      </c>
      <c r="O265" s="410">
        <v>0</v>
      </c>
      <c r="P265" s="410">
        <v>0</v>
      </c>
      <c r="Q265" s="410">
        <v>0</v>
      </c>
      <c r="R265" s="410">
        <v>0</v>
      </c>
      <c r="S265" s="410">
        <v>0</v>
      </c>
      <c r="T265" s="410">
        <v>0</v>
      </c>
      <c r="U265" s="410">
        <v>0</v>
      </c>
      <c r="V265" s="410">
        <v>0</v>
      </c>
      <c r="W265" s="411"/>
      <c r="X265" s="410">
        <v>0</v>
      </c>
      <c r="Y265" s="410">
        <v>0</v>
      </c>
      <c r="Z265" s="410">
        <v>0</v>
      </c>
      <c r="AA265" s="77"/>
      <c r="AB265" s="77"/>
      <c r="AC265" s="77"/>
      <c r="AD265" s="77"/>
      <c r="AE265" s="77"/>
      <c r="AG265" s="77"/>
      <c r="AH265" s="77"/>
      <c r="AI265" s="77"/>
      <c r="AJ265" s="77"/>
      <c r="AK265" s="77"/>
      <c r="AL265" s="77"/>
      <c r="AM265" s="77"/>
      <c r="AN265" s="77"/>
      <c r="AO265" s="77"/>
      <c r="AP265" s="77"/>
      <c r="AQ265" s="77"/>
      <c r="AR265" s="77"/>
      <c r="AS265" s="77"/>
      <c r="AT265" s="50"/>
      <c r="AU265" s="50"/>
      <c r="AV265" s="50"/>
      <c r="AW265" s="50"/>
    </row>
    <row r="266" spans="1:49" ht="15.5">
      <c r="A266" s="141"/>
      <c r="B266" s="814"/>
      <c r="C266" s="814"/>
      <c r="D266" s="814"/>
      <c r="E266" s="84" t="s">
        <v>299</v>
      </c>
      <c r="F266" s="815"/>
      <c r="G266" s="815"/>
      <c r="H266" s="815"/>
      <c r="I266" s="85"/>
      <c r="J266" s="79"/>
      <c r="K266" s="410">
        <v>0</v>
      </c>
      <c r="L266" s="410">
        <v>0</v>
      </c>
      <c r="M266" s="410">
        <v>0</v>
      </c>
      <c r="N266" s="410">
        <v>0</v>
      </c>
      <c r="O266" s="410">
        <v>0</v>
      </c>
      <c r="P266" s="410">
        <v>0</v>
      </c>
      <c r="Q266" s="410">
        <v>0</v>
      </c>
      <c r="R266" s="410">
        <v>0</v>
      </c>
      <c r="S266" s="410">
        <v>0</v>
      </c>
      <c r="T266" s="410">
        <v>0</v>
      </c>
      <c r="U266" s="410">
        <v>0</v>
      </c>
      <c r="V266" s="410">
        <v>0</v>
      </c>
      <c r="W266" s="411"/>
      <c r="X266" s="410">
        <v>0</v>
      </c>
      <c r="Y266" s="410">
        <v>0</v>
      </c>
      <c r="Z266" s="410">
        <v>0</v>
      </c>
      <c r="AA266" s="77"/>
      <c r="AB266" s="77"/>
      <c r="AC266" s="77"/>
      <c r="AD266" s="77"/>
      <c r="AE266" s="77"/>
      <c r="AG266" s="77"/>
      <c r="AH266" s="77"/>
      <c r="AI266" s="77"/>
      <c r="AJ266" s="77"/>
      <c r="AK266" s="77"/>
      <c r="AL266" s="77"/>
      <c r="AM266" s="77"/>
      <c r="AN266" s="77"/>
      <c r="AO266" s="77"/>
      <c r="AP266" s="77"/>
      <c r="AQ266" s="77"/>
      <c r="AR266" s="77"/>
      <c r="AS266" s="77"/>
      <c r="AT266" s="50"/>
      <c r="AU266" s="50"/>
      <c r="AV266" s="50"/>
      <c r="AW266" s="50"/>
    </row>
    <row r="267" spans="1:49" ht="15.5">
      <c r="A267" s="141"/>
      <c r="B267" s="814"/>
      <c r="C267" s="814"/>
      <c r="D267" s="814"/>
      <c r="E267" s="84" t="s">
        <v>305</v>
      </c>
      <c r="F267" s="815"/>
      <c r="G267" s="815"/>
      <c r="H267" s="815"/>
      <c r="I267" s="85"/>
      <c r="J267" s="79"/>
      <c r="K267" s="410">
        <v>0</v>
      </c>
      <c r="L267" s="410">
        <v>0</v>
      </c>
      <c r="M267" s="410">
        <v>0</v>
      </c>
      <c r="N267" s="410">
        <v>0</v>
      </c>
      <c r="O267" s="410">
        <v>0</v>
      </c>
      <c r="P267" s="410">
        <v>0</v>
      </c>
      <c r="Q267" s="410">
        <v>0</v>
      </c>
      <c r="R267" s="410">
        <v>0</v>
      </c>
      <c r="S267" s="410">
        <v>0</v>
      </c>
      <c r="T267" s="410">
        <v>0</v>
      </c>
      <c r="U267" s="410">
        <v>0</v>
      </c>
      <c r="V267" s="410">
        <v>0</v>
      </c>
      <c r="W267" s="411"/>
      <c r="X267" s="410">
        <v>0</v>
      </c>
      <c r="Y267" s="410">
        <v>0</v>
      </c>
      <c r="Z267" s="410">
        <v>0</v>
      </c>
      <c r="AA267" s="77"/>
      <c r="AB267" s="77"/>
      <c r="AC267" s="77"/>
      <c r="AD267" s="77"/>
      <c r="AE267" s="77"/>
      <c r="AG267" s="77"/>
      <c r="AH267" s="77"/>
      <c r="AI267" s="77"/>
      <c r="AJ267" s="77"/>
      <c r="AK267" s="77"/>
      <c r="AL267" s="77"/>
      <c r="AM267" s="77"/>
      <c r="AN267" s="77"/>
      <c r="AO267" s="77"/>
      <c r="AP267" s="77"/>
      <c r="AQ267" s="77"/>
      <c r="AR267" s="77"/>
      <c r="AS267" s="77"/>
      <c r="AT267" s="50"/>
      <c r="AU267" s="50"/>
      <c r="AV267" s="50"/>
      <c r="AW267" s="50"/>
    </row>
    <row r="268" spans="1:49" ht="15.5">
      <c r="A268" s="141"/>
      <c r="B268" s="814"/>
      <c r="C268" s="814"/>
      <c r="D268" s="814"/>
      <c r="E268" s="84" t="s">
        <v>308</v>
      </c>
      <c r="F268" s="815"/>
      <c r="G268" s="815"/>
      <c r="H268" s="815"/>
      <c r="I268" s="85"/>
      <c r="J268" s="79"/>
      <c r="K268" s="410">
        <v>0</v>
      </c>
      <c r="L268" s="410">
        <v>0</v>
      </c>
      <c r="M268" s="410">
        <v>0</v>
      </c>
      <c r="N268" s="410">
        <v>0</v>
      </c>
      <c r="O268" s="410">
        <v>0</v>
      </c>
      <c r="P268" s="410">
        <v>0</v>
      </c>
      <c r="Q268" s="410">
        <v>0</v>
      </c>
      <c r="R268" s="410">
        <v>0</v>
      </c>
      <c r="S268" s="410">
        <v>0</v>
      </c>
      <c r="T268" s="410">
        <v>0</v>
      </c>
      <c r="U268" s="410">
        <v>0</v>
      </c>
      <c r="V268" s="410">
        <v>0</v>
      </c>
      <c r="W268" s="411"/>
      <c r="X268" s="410">
        <v>0</v>
      </c>
      <c r="Y268" s="410">
        <v>0</v>
      </c>
      <c r="Z268" s="410">
        <v>0</v>
      </c>
      <c r="AA268" s="77"/>
      <c r="AB268" s="77"/>
      <c r="AC268" s="77"/>
      <c r="AD268" s="77"/>
      <c r="AE268" s="77"/>
      <c r="AG268" s="77"/>
      <c r="AH268" s="77"/>
      <c r="AI268" s="77"/>
      <c r="AJ268" s="77"/>
      <c r="AK268" s="77"/>
      <c r="AL268" s="77"/>
      <c r="AM268" s="77"/>
      <c r="AN268" s="77"/>
      <c r="AO268" s="77"/>
      <c r="AP268" s="77"/>
      <c r="AQ268" s="77"/>
      <c r="AR268" s="77"/>
      <c r="AS268" s="77"/>
      <c r="AT268" s="50"/>
      <c r="AU268" s="50"/>
      <c r="AV268" s="50"/>
      <c r="AW268" s="50"/>
    </row>
    <row r="269" spans="1:49" ht="15.5">
      <c r="A269" s="141"/>
      <c r="B269" s="814"/>
      <c r="C269" s="814"/>
      <c r="D269" s="814"/>
      <c r="E269" s="84" t="s">
        <v>330</v>
      </c>
      <c r="F269" s="815"/>
      <c r="G269" s="815"/>
      <c r="H269" s="815"/>
      <c r="I269" s="85"/>
      <c r="J269" s="79"/>
      <c r="K269" s="410">
        <v>0</v>
      </c>
      <c r="L269" s="410">
        <v>0</v>
      </c>
      <c r="M269" s="410">
        <v>0</v>
      </c>
      <c r="N269" s="410">
        <v>0</v>
      </c>
      <c r="O269" s="410">
        <v>0</v>
      </c>
      <c r="P269" s="410">
        <v>0</v>
      </c>
      <c r="Q269" s="410">
        <v>0</v>
      </c>
      <c r="R269" s="410">
        <v>0</v>
      </c>
      <c r="S269" s="410">
        <v>0</v>
      </c>
      <c r="T269" s="410">
        <v>0</v>
      </c>
      <c r="U269" s="410">
        <v>0</v>
      </c>
      <c r="V269" s="410">
        <v>0</v>
      </c>
      <c r="W269" s="411"/>
      <c r="X269" s="410">
        <v>0</v>
      </c>
      <c r="Y269" s="410">
        <v>0</v>
      </c>
      <c r="Z269" s="410">
        <v>0</v>
      </c>
      <c r="AA269" s="77"/>
      <c r="AB269" s="77"/>
      <c r="AC269" s="77"/>
      <c r="AD269" s="77"/>
      <c r="AE269" s="77"/>
      <c r="AG269" s="77"/>
      <c r="AH269" s="77"/>
      <c r="AI269" s="77"/>
      <c r="AJ269" s="77"/>
      <c r="AK269" s="77"/>
      <c r="AL269" s="77"/>
      <c r="AM269" s="77"/>
      <c r="AN269" s="77"/>
      <c r="AO269" s="77"/>
      <c r="AP269" s="77"/>
      <c r="AQ269" s="77"/>
      <c r="AR269" s="77"/>
      <c r="AS269" s="77"/>
      <c r="AT269" s="50"/>
      <c r="AU269" s="50"/>
      <c r="AV269" s="50"/>
      <c r="AW269" s="50"/>
    </row>
    <row r="270" spans="1:49" ht="15.5">
      <c r="A270" s="141"/>
      <c r="B270" s="814"/>
      <c r="C270" s="814"/>
      <c r="D270" s="814"/>
      <c r="E270" s="84" t="s">
        <v>310</v>
      </c>
      <c r="F270" s="815"/>
      <c r="G270" s="815"/>
      <c r="H270" s="815"/>
      <c r="I270" s="85"/>
      <c r="J270" s="79"/>
      <c r="K270" s="410">
        <v>0</v>
      </c>
      <c r="L270" s="410">
        <v>0</v>
      </c>
      <c r="M270" s="410">
        <v>0</v>
      </c>
      <c r="N270" s="410">
        <v>0</v>
      </c>
      <c r="O270" s="410">
        <v>0</v>
      </c>
      <c r="P270" s="410">
        <v>0</v>
      </c>
      <c r="Q270" s="410">
        <v>0</v>
      </c>
      <c r="R270" s="410">
        <v>0</v>
      </c>
      <c r="S270" s="410">
        <v>0</v>
      </c>
      <c r="T270" s="410">
        <v>0</v>
      </c>
      <c r="U270" s="410">
        <v>0</v>
      </c>
      <c r="V270" s="410">
        <v>0</v>
      </c>
      <c r="W270" s="411"/>
      <c r="X270" s="410">
        <v>0</v>
      </c>
      <c r="Y270" s="410">
        <v>0</v>
      </c>
      <c r="Z270" s="410">
        <v>0</v>
      </c>
      <c r="AA270" s="77"/>
      <c r="AB270" s="77"/>
      <c r="AC270" s="77"/>
      <c r="AD270" s="77"/>
      <c r="AE270" s="77"/>
      <c r="AG270" s="77"/>
      <c r="AH270" s="77"/>
      <c r="AI270" s="77"/>
      <c r="AJ270" s="77"/>
      <c r="AK270" s="77"/>
      <c r="AL270" s="77"/>
      <c r="AM270" s="77"/>
      <c r="AN270" s="77"/>
      <c r="AO270" s="77"/>
      <c r="AP270" s="77"/>
      <c r="AQ270" s="77"/>
      <c r="AR270" s="77"/>
      <c r="AS270" s="77"/>
      <c r="AT270" s="50"/>
      <c r="AU270" s="50"/>
      <c r="AV270" s="50"/>
      <c r="AW270" s="50"/>
    </row>
    <row r="271" spans="1:49" ht="15.5">
      <c r="A271" s="141"/>
      <c r="B271" s="814"/>
      <c r="C271" s="814"/>
      <c r="D271" s="814"/>
      <c r="E271" s="86" t="s">
        <v>311</v>
      </c>
      <c r="F271" s="815"/>
      <c r="G271" s="815"/>
      <c r="H271" s="815"/>
      <c r="I271" s="85"/>
      <c r="J271" s="79"/>
      <c r="K271" s="410">
        <v>0</v>
      </c>
      <c r="L271" s="410">
        <v>0</v>
      </c>
      <c r="M271" s="410">
        <v>0</v>
      </c>
      <c r="N271" s="410">
        <v>0</v>
      </c>
      <c r="O271" s="410">
        <v>0</v>
      </c>
      <c r="P271" s="410">
        <v>0</v>
      </c>
      <c r="Q271" s="410">
        <v>0</v>
      </c>
      <c r="R271" s="410">
        <v>0</v>
      </c>
      <c r="S271" s="410">
        <v>0</v>
      </c>
      <c r="T271" s="410">
        <v>0</v>
      </c>
      <c r="U271" s="410">
        <v>0</v>
      </c>
      <c r="V271" s="410">
        <v>0</v>
      </c>
      <c r="W271" s="411"/>
      <c r="X271" s="410">
        <v>0</v>
      </c>
      <c r="Y271" s="410">
        <v>0</v>
      </c>
      <c r="Z271" s="410">
        <v>0</v>
      </c>
      <c r="AA271" s="77"/>
      <c r="AB271" s="77"/>
      <c r="AC271" s="77"/>
      <c r="AD271" s="77"/>
      <c r="AE271" s="77"/>
      <c r="AG271" s="77"/>
      <c r="AH271" s="77"/>
      <c r="AI271" s="77"/>
      <c r="AJ271" s="77"/>
      <c r="AK271" s="77"/>
      <c r="AL271" s="77"/>
      <c r="AM271" s="77"/>
      <c r="AN271" s="77"/>
      <c r="AO271" s="77"/>
      <c r="AP271" s="77"/>
      <c r="AQ271" s="77"/>
      <c r="AR271" s="77"/>
      <c r="AS271" s="77"/>
      <c r="AT271" s="50"/>
      <c r="AU271" s="50"/>
      <c r="AV271" s="50"/>
      <c r="AW271" s="50"/>
    </row>
    <row r="272" spans="1:49" ht="16" thickBot="1">
      <c r="A272" s="141"/>
      <c r="B272" s="814"/>
      <c r="C272" s="814"/>
      <c r="D272" s="814"/>
      <c r="E272" s="84" t="s">
        <v>312</v>
      </c>
      <c r="F272" s="815"/>
      <c r="G272" s="815"/>
      <c r="H272" s="815"/>
      <c r="I272" s="85"/>
      <c r="J272" s="79"/>
      <c r="K272" s="412">
        <v>0</v>
      </c>
      <c r="L272" s="412">
        <v>0</v>
      </c>
      <c r="M272" s="412">
        <v>0</v>
      </c>
      <c r="N272" s="412">
        <v>0</v>
      </c>
      <c r="O272" s="412">
        <v>0</v>
      </c>
      <c r="P272" s="412">
        <v>0</v>
      </c>
      <c r="Q272" s="412">
        <v>0</v>
      </c>
      <c r="R272" s="412">
        <v>0</v>
      </c>
      <c r="S272" s="412">
        <v>0</v>
      </c>
      <c r="T272" s="412">
        <v>0</v>
      </c>
      <c r="U272" s="412">
        <v>0</v>
      </c>
      <c r="V272" s="412">
        <v>0</v>
      </c>
      <c r="W272" s="411"/>
      <c r="X272" s="410">
        <v>0</v>
      </c>
      <c r="Y272" s="410">
        <v>0</v>
      </c>
      <c r="Z272" s="410">
        <v>0</v>
      </c>
      <c r="AA272" s="77"/>
      <c r="AB272" s="77"/>
      <c r="AC272" s="77"/>
      <c r="AD272" s="77"/>
      <c r="AE272" s="77"/>
      <c r="AG272" s="77"/>
      <c r="AH272" s="77"/>
      <c r="AI272" s="77"/>
      <c r="AJ272" s="77"/>
      <c r="AK272" s="77"/>
      <c r="AL272" s="77"/>
      <c r="AM272" s="77"/>
      <c r="AN272" s="77"/>
      <c r="AO272" s="77"/>
      <c r="AP272" s="77"/>
      <c r="AQ272" s="77"/>
      <c r="AR272" s="77"/>
      <c r="AS272" s="77"/>
      <c r="AT272" s="50"/>
      <c r="AU272" s="50"/>
      <c r="AV272" s="50"/>
      <c r="AW272" s="50"/>
    </row>
    <row r="273" spans="1:49" s="1" customFormat="1" ht="15.65" customHeight="1" thickTop="1">
      <c r="A273" s="141"/>
      <c r="B273" s="817" t="s">
        <v>344</v>
      </c>
      <c r="C273" s="818"/>
      <c r="D273" s="818"/>
      <c r="E273" s="818"/>
      <c r="F273" s="818"/>
      <c r="G273" s="818"/>
      <c r="H273" s="819"/>
      <c r="I273" s="87" t="s">
        <v>81</v>
      </c>
      <c r="J273" s="163"/>
      <c r="K273" s="421">
        <v>0</v>
      </c>
      <c r="L273" s="421">
        <v>0</v>
      </c>
      <c r="M273" s="421">
        <v>0</v>
      </c>
      <c r="N273" s="421">
        <v>0</v>
      </c>
      <c r="O273" s="421">
        <v>0</v>
      </c>
      <c r="P273" s="421">
        <v>0</v>
      </c>
      <c r="Q273" s="421">
        <v>0</v>
      </c>
      <c r="R273" s="421">
        <v>0</v>
      </c>
      <c r="S273" s="421">
        <v>0</v>
      </c>
      <c r="T273" s="421">
        <v>0</v>
      </c>
      <c r="U273" s="421">
        <v>0</v>
      </c>
      <c r="V273" s="421">
        <v>0</v>
      </c>
      <c r="W273" s="422"/>
      <c r="X273" s="423"/>
      <c r="Y273" s="423"/>
      <c r="Z273" s="423"/>
      <c r="AA273" s="80"/>
      <c r="AB273" s="77"/>
      <c r="AC273" s="77"/>
      <c r="AD273" s="77"/>
      <c r="AE273" s="77"/>
      <c r="AF273" s="77"/>
      <c r="AG273" s="77"/>
      <c r="AH273" s="77"/>
      <c r="AI273" s="77"/>
      <c r="AJ273" s="77"/>
      <c r="AK273" s="77"/>
      <c r="AL273" s="77"/>
      <c r="AM273" s="77"/>
      <c r="AN273" s="77"/>
      <c r="AO273" s="77"/>
      <c r="AP273" s="77"/>
      <c r="AQ273" s="77"/>
      <c r="AR273" s="77"/>
      <c r="AS273" s="77"/>
      <c r="AT273" s="70"/>
      <c r="AU273" s="70"/>
      <c r="AV273" s="70"/>
      <c r="AW273" s="70"/>
    </row>
    <row r="274" spans="1:49" s="1" customFormat="1" ht="15.75" customHeight="1">
      <c r="A274" s="141"/>
      <c r="B274" s="817" t="s">
        <v>345</v>
      </c>
      <c r="C274" s="818"/>
      <c r="D274" s="818"/>
      <c r="E274" s="818"/>
      <c r="F274" s="818"/>
      <c r="G274" s="818"/>
      <c r="H274" s="819"/>
      <c r="I274" s="87" t="s">
        <v>81</v>
      </c>
      <c r="J274" s="163"/>
      <c r="K274" s="414">
        <f>K273</f>
        <v>0</v>
      </c>
      <c r="L274" s="414">
        <f>K274+L273</f>
        <v>0</v>
      </c>
      <c r="M274" s="414">
        <f t="shared" ref="M274:V274" si="5">L274+M273</f>
        <v>0</v>
      </c>
      <c r="N274" s="414">
        <f t="shared" si="5"/>
        <v>0</v>
      </c>
      <c r="O274" s="414">
        <f t="shared" si="5"/>
        <v>0</v>
      </c>
      <c r="P274" s="414">
        <f t="shared" si="5"/>
        <v>0</v>
      </c>
      <c r="Q274" s="414">
        <f t="shared" si="5"/>
        <v>0</v>
      </c>
      <c r="R274" s="414">
        <f t="shared" si="5"/>
        <v>0</v>
      </c>
      <c r="S274" s="414">
        <f t="shared" si="5"/>
        <v>0</v>
      </c>
      <c r="T274" s="414">
        <f t="shared" si="5"/>
        <v>0</v>
      </c>
      <c r="U274" s="414">
        <f t="shared" si="5"/>
        <v>0</v>
      </c>
      <c r="V274" s="414">
        <f t="shared" si="5"/>
        <v>0</v>
      </c>
      <c r="W274" s="415"/>
      <c r="X274" s="420">
        <v>0</v>
      </c>
      <c r="Y274" s="420">
        <v>0</v>
      </c>
      <c r="Z274" s="420">
        <v>0</v>
      </c>
      <c r="AA274" s="80"/>
      <c r="AB274" s="77"/>
      <c r="AC274" s="77"/>
      <c r="AD274" s="77"/>
      <c r="AE274" s="77"/>
      <c r="AF274" s="77"/>
      <c r="AG274" s="77"/>
      <c r="AH274" s="77"/>
      <c r="AI274" s="77"/>
      <c r="AJ274" s="77"/>
      <c r="AK274" s="77"/>
      <c r="AL274" s="77"/>
      <c r="AM274" s="77"/>
      <c r="AN274" s="77"/>
      <c r="AO274" s="77"/>
      <c r="AP274" s="77"/>
      <c r="AQ274" s="77"/>
      <c r="AR274" s="77"/>
      <c r="AS274" s="77"/>
      <c r="AT274" s="70"/>
      <c r="AU274" s="70"/>
      <c r="AV274" s="70"/>
      <c r="AW274" s="70"/>
    </row>
    <row r="275" spans="1:49" s="1" customFormat="1" ht="15" customHeight="1">
      <c r="A275" s="394"/>
      <c r="B275" s="6"/>
      <c r="C275" s="6"/>
      <c r="D275" s="6"/>
      <c r="E275" s="6"/>
      <c r="F275" s="6"/>
      <c r="G275" s="6"/>
      <c r="H275" s="6"/>
      <c r="I275" s="50"/>
      <c r="J275" s="50"/>
      <c r="K275" s="50"/>
      <c r="L275" s="50"/>
      <c r="M275" s="50"/>
      <c r="N275" s="50"/>
      <c r="O275" s="50"/>
      <c r="P275" s="50"/>
      <c r="Q275" s="50"/>
      <c r="R275" s="77"/>
      <c r="S275" s="77"/>
      <c r="T275" s="77"/>
      <c r="U275" s="77"/>
      <c r="V275" s="77"/>
      <c r="W275" s="77"/>
      <c r="X275" s="77"/>
      <c r="Y275" s="77"/>
      <c r="Z275" s="77"/>
      <c r="AA275" s="12"/>
      <c r="AB275" s="12"/>
      <c r="AC275" s="77"/>
      <c r="AD275" s="77"/>
      <c r="AE275" s="77"/>
      <c r="AF275" s="77"/>
      <c r="AG275" s="77"/>
      <c r="AH275" s="77"/>
      <c r="AI275" s="77"/>
      <c r="AJ275" s="77"/>
      <c r="AK275" s="77"/>
      <c r="AL275" s="77"/>
      <c r="AM275" s="77"/>
      <c r="AN275" s="77"/>
      <c r="AO275" s="77"/>
      <c r="AP275" s="77"/>
      <c r="AQ275" s="77"/>
      <c r="AR275" s="77"/>
      <c r="AS275" s="77"/>
      <c r="AT275" s="70"/>
      <c r="AU275" s="70"/>
      <c r="AV275" s="70"/>
      <c r="AW275" s="70"/>
    </row>
    <row r="276" spans="1:49" s="1" customFormat="1" ht="15" customHeight="1">
      <c r="A276" s="394"/>
      <c r="B276" s="6"/>
      <c r="C276" s="6"/>
      <c r="D276" s="6"/>
      <c r="E276" s="6"/>
      <c r="F276" s="6"/>
      <c r="G276" s="6"/>
      <c r="H276" s="6"/>
      <c r="I276" s="50"/>
      <c r="J276" s="50"/>
      <c r="K276" s="50"/>
      <c r="L276" s="50"/>
      <c r="M276" s="50"/>
      <c r="N276" s="50"/>
      <c r="O276" s="50"/>
      <c r="P276" s="50"/>
      <c r="Q276" s="50"/>
      <c r="R276" s="77"/>
      <c r="S276" s="77"/>
      <c r="T276" s="77"/>
      <c r="U276" s="77"/>
      <c r="V276" s="77"/>
      <c r="W276" s="77"/>
      <c r="X276" s="148" t="s">
        <v>315</v>
      </c>
      <c r="Y276" s="77"/>
      <c r="Z276" s="77"/>
      <c r="AA276" s="12"/>
      <c r="AB276" s="12"/>
      <c r="AC276" s="77"/>
      <c r="AD276" s="77"/>
      <c r="AE276" s="77"/>
      <c r="AF276" s="77"/>
      <c r="AG276" s="77"/>
      <c r="AH276" s="77"/>
      <c r="AI276" s="77"/>
      <c r="AJ276" s="77"/>
      <c r="AK276" s="77"/>
      <c r="AL276" s="77"/>
      <c r="AM276" s="77"/>
      <c r="AN276" s="77"/>
      <c r="AO276" s="77"/>
      <c r="AP276" s="77"/>
      <c r="AQ276" s="77"/>
      <c r="AR276" s="77"/>
      <c r="AS276" s="77"/>
      <c r="AT276" s="70"/>
      <c r="AU276" s="70"/>
      <c r="AV276" s="70"/>
      <c r="AW276" s="70"/>
    </row>
    <row r="277" spans="1:49" ht="14.15" customHeight="1">
      <c r="A277" s="22"/>
      <c r="B277" s="53"/>
      <c r="C277" s="53"/>
      <c r="D277" s="53"/>
      <c r="E277" s="53"/>
      <c r="F277" s="53"/>
      <c r="G277" s="53"/>
      <c r="H277" s="53"/>
      <c r="I277" s="53"/>
      <c r="J277" s="53"/>
      <c r="K277" s="53"/>
      <c r="L277" s="53"/>
      <c r="M277" s="53"/>
      <c r="N277" s="53"/>
      <c r="O277" s="53"/>
      <c r="P277" s="53"/>
      <c r="Q277" s="53"/>
      <c r="R277" s="22"/>
      <c r="S277" s="22"/>
      <c r="T277" s="22"/>
      <c r="U277" s="22"/>
      <c r="V277" s="22"/>
      <c r="W277" s="22"/>
      <c r="X277" s="22"/>
      <c r="Y277" s="22"/>
      <c r="Z277" s="77"/>
      <c r="AA277" s="77"/>
      <c r="AB277" s="77"/>
      <c r="AC277" s="77"/>
      <c r="AD277" s="77"/>
      <c r="AE277" s="77"/>
      <c r="AG277" s="77"/>
      <c r="AH277" s="77"/>
      <c r="AI277" s="77"/>
      <c r="AJ277" s="77"/>
      <c r="AK277" s="77"/>
      <c r="AL277" s="77"/>
      <c r="AM277" s="77"/>
      <c r="AN277" s="77"/>
      <c r="AO277" s="77"/>
      <c r="AP277" s="77"/>
      <c r="AQ277" s="77"/>
      <c r="AR277" s="77"/>
      <c r="AS277" s="77"/>
      <c r="AT277" s="50"/>
      <c r="AU277" s="50"/>
      <c r="AV277" s="50"/>
      <c r="AW277" s="50"/>
    </row>
    <row r="278" spans="1:49" ht="14.15" customHeight="1">
      <c r="A278" s="22"/>
      <c r="B278" s="879" t="s">
        <v>346</v>
      </c>
      <c r="C278" s="879"/>
      <c r="D278" s="879"/>
      <c r="E278" s="879"/>
      <c r="F278" s="879"/>
      <c r="G278" s="879"/>
      <c r="H278" s="879"/>
      <c r="I278" s="879"/>
      <c r="J278" s="879"/>
      <c r="K278" s="879"/>
      <c r="L278" s="879"/>
      <c r="M278" s="879"/>
      <c r="N278" s="879"/>
      <c r="O278" s="879"/>
      <c r="P278" s="879"/>
      <c r="Q278" s="879"/>
      <c r="R278" s="879"/>
      <c r="S278" s="879"/>
      <c r="T278" s="879"/>
      <c r="U278" s="879"/>
      <c r="V278" s="879"/>
      <c r="W278" s="879"/>
      <c r="X278" s="879"/>
      <c r="Y278" s="879"/>
      <c r="Z278" s="879"/>
      <c r="AA278" s="77"/>
      <c r="AB278" s="77"/>
      <c r="AC278" s="77"/>
      <c r="AD278" s="77"/>
      <c r="AE278" s="77"/>
      <c r="AG278" s="77"/>
      <c r="AH278" s="77"/>
      <c r="AI278" s="77"/>
      <c r="AJ278" s="77"/>
      <c r="AK278" s="77"/>
      <c r="AL278" s="77"/>
      <c r="AM278" s="77"/>
      <c r="AN278" s="77"/>
      <c r="AO278" s="77"/>
      <c r="AP278" s="77"/>
      <c r="AQ278" s="77"/>
      <c r="AR278" s="77"/>
      <c r="AS278" s="77"/>
      <c r="AT278" s="50"/>
      <c r="AU278" s="50"/>
      <c r="AV278" s="50"/>
      <c r="AW278" s="50"/>
    </row>
    <row r="279" spans="1:49" s="1" customFormat="1">
      <c r="A279" s="394"/>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c r="AA279" s="80"/>
      <c r="AB279" s="80"/>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c r="A280" s="394"/>
      <c r="B280" s="212" t="s">
        <v>347</v>
      </c>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c r="Y280" s="253"/>
      <c r="Z280" s="253"/>
      <c r="AA280" s="80"/>
      <c r="AB280" s="80"/>
      <c r="AC280" s="77"/>
      <c r="AD280" s="77"/>
      <c r="AE280" s="77"/>
      <c r="AF280" s="77"/>
      <c r="AG280" s="77"/>
      <c r="AH280" s="77"/>
      <c r="AI280" s="77"/>
      <c r="AJ280" s="77"/>
      <c r="AK280" s="77"/>
      <c r="AL280" s="77"/>
      <c r="AM280" s="77"/>
      <c r="AN280" s="77"/>
      <c r="AO280" s="77"/>
      <c r="AP280" s="77"/>
      <c r="AQ280" s="70"/>
      <c r="AR280" s="70"/>
      <c r="AS280" s="70"/>
      <c r="AT280" s="70"/>
      <c r="AU280" s="70"/>
      <c r="AV280" s="70"/>
      <c r="AW280" s="70"/>
    </row>
    <row r="281" spans="1:49" s="1" customFormat="1" ht="14.25" customHeight="1">
      <c r="A281" s="22"/>
      <c r="B281" s="11"/>
      <c r="C281" s="11"/>
      <c r="D281" s="11"/>
      <c r="E281" s="11"/>
      <c r="F281" s="11"/>
      <c r="G281" s="11"/>
      <c r="H281" s="11"/>
      <c r="I281" s="11"/>
      <c r="J281" s="11"/>
      <c r="K281" s="81">
        <f>Calc!$J$6</f>
        <v>2021</v>
      </c>
      <c r="L281" s="81">
        <f>Calc!$J$7</f>
        <v>2022</v>
      </c>
      <c r="M281" s="81">
        <f>Calc!$J$8</f>
        <v>2023</v>
      </c>
      <c r="N281" s="81">
        <f>Calc!$J$9</f>
        <v>2024</v>
      </c>
      <c r="O281" s="81">
        <f>Calc!$J$10</f>
        <v>2025</v>
      </c>
      <c r="P281" s="81" t="str">
        <f>Calc!$J$11</f>
        <v/>
      </c>
      <c r="Q281" s="81" t="str">
        <f>Calc!$J$12</f>
        <v/>
      </c>
      <c r="R281" s="81" t="str">
        <f>Calc!$J$13</f>
        <v/>
      </c>
      <c r="S281" s="81" t="str">
        <f>Calc!$J$14</f>
        <v/>
      </c>
      <c r="T281" s="81" t="str">
        <f>Calc!$J$15</f>
        <v/>
      </c>
      <c r="U281" s="81" t="str">
        <f>Calc!$J$16</f>
        <v/>
      </c>
      <c r="V281" s="81" t="str">
        <f>Calc!$J$17</f>
        <v/>
      </c>
      <c r="W281" s="11"/>
      <c r="X281" s="835" t="s">
        <v>282</v>
      </c>
      <c r="Y281" s="836"/>
      <c r="Z281" s="837"/>
      <c r="AA281" s="70"/>
      <c r="AB281" s="80"/>
      <c r="AC281" s="77"/>
      <c r="AD281" s="77"/>
      <c r="AE281" s="77"/>
      <c r="AF281" s="77"/>
      <c r="AG281" s="77"/>
      <c r="AH281" s="77"/>
      <c r="AI281" s="77"/>
      <c r="AJ281" s="77"/>
      <c r="AK281" s="77"/>
      <c r="AL281" s="77"/>
      <c r="AM281" s="77"/>
      <c r="AN281" s="77"/>
      <c r="AO281" s="77"/>
      <c r="AP281" s="77"/>
      <c r="AQ281" s="77"/>
      <c r="AR281" s="77"/>
      <c r="AS281" s="77"/>
      <c r="AT281" s="70"/>
      <c r="AU281" s="70"/>
      <c r="AV281" s="70"/>
      <c r="AW281" s="70"/>
    </row>
    <row r="282" spans="1:49" s="1" customFormat="1" ht="25">
      <c r="A282" s="141"/>
      <c r="B282" s="821" t="s">
        <v>283</v>
      </c>
      <c r="C282" s="821"/>
      <c r="D282" s="821"/>
      <c r="E282" s="82" t="s">
        <v>284</v>
      </c>
      <c r="F282" s="821" t="s">
        <v>285</v>
      </c>
      <c r="G282" s="821"/>
      <c r="H282" s="821"/>
      <c r="I282" s="83" t="s">
        <v>73</v>
      </c>
      <c r="J282" s="11"/>
      <c r="K282" s="71" t="s">
        <v>232</v>
      </c>
      <c r="L282" s="71" t="s">
        <v>233</v>
      </c>
      <c r="M282" s="71" t="s">
        <v>234</v>
      </c>
      <c r="N282" s="71" t="s">
        <v>235</v>
      </c>
      <c r="O282" s="71" t="s">
        <v>236</v>
      </c>
      <c r="P282" s="71" t="s">
        <v>237</v>
      </c>
      <c r="Q282" s="71" t="s">
        <v>238</v>
      </c>
      <c r="R282" s="71" t="s">
        <v>239</v>
      </c>
      <c r="S282" s="71" t="s">
        <v>240</v>
      </c>
      <c r="T282" s="71" t="s">
        <v>241</v>
      </c>
      <c r="U282" s="71" t="s">
        <v>242</v>
      </c>
      <c r="V282" s="71" t="s">
        <v>243</v>
      </c>
      <c r="W282" s="11"/>
      <c r="X282" s="14">
        <v>2030</v>
      </c>
      <c r="Y282" s="14">
        <v>2040</v>
      </c>
      <c r="Z282" s="14">
        <v>2050</v>
      </c>
      <c r="AA282" s="80"/>
      <c r="AB282" s="77"/>
      <c r="AC282" s="77"/>
      <c r="AD282" s="77"/>
      <c r="AE282" s="77"/>
      <c r="AF282" s="77"/>
      <c r="AG282" s="77"/>
      <c r="AH282" s="77"/>
      <c r="AI282" s="77"/>
      <c r="AJ282" s="77"/>
      <c r="AK282" s="77"/>
      <c r="AL282" s="77"/>
      <c r="AM282" s="77"/>
      <c r="AN282" s="77"/>
      <c r="AO282" s="77"/>
      <c r="AP282" s="77"/>
      <c r="AQ282" s="77"/>
      <c r="AR282" s="77"/>
      <c r="AS282" s="77"/>
      <c r="AT282" s="70"/>
      <c r="AU282" s="70"/>
      <c r="AV282" s="70"/>
      <c r="AW282" s="70"/>
    </row>
    <row r="283" spans="1:49" ht="15.5">
      <c r="A283" s="141"/>
      <c r="B283" s="814"/>
      <c r="C283" s="814"/>
      <c r="D283" s="814"/>
      <c r="E283" s="84" t="s">
        <v>287</v>
      </c>
      <c r="F283" s="815"/>
      <c r="G283" s="815"/>
      <c r="H283" s="815"/>
      <c r="I283" s="85"/>
      <c r="J283" s="79"/>
      <c r="K283" s="410">
        <v>0</v>
      </c>
      <c r="L283" s="410">
        <v>0</v>
      </c>
      <c r="M283" s="410">
        <v>0</v>
      </c>
      <c r="N283" s="410">
        <v>0</v>
      </c>
      <c r="O283" s="410">
        <v>0</v>
      </c>
      <c r="P283" s="410">
        <v>0</v>
      </c>
      <c r="Q283" s="410">
        <v>0</v>
      </c>
      <c r="R283" s="410">
        <v>0</v>
      </c>
      <c r="S283" s="410">
        <v>0</v>
      </c>
      <c r="T283" s="410">
        <v>0</v>
      </c>
      <c r="U283" s="410">
        <v>0</v>
      </c>
      <c r="V283" s="410">
        <v>0</v>
      </c>
      <c r="W283" s="411"/>
      <c r="X283" s="410">
        <v>0</v>
      </c>
      <c r="Y283" s="410">
        <v>0</v>
      </c>
      <c r="Z283" s="410">
        <v>0</v>
      </c>
      <c r="AA283" s="77"/>
      <c r="AB283" s="77"/>
      <c r="AC283" s="77"/>
      <c r="AD283" s="77"/>
      <c r="AE283" s="77"/>
      <c r="AG283" s="77"/>
      <c r="AH283" s="77"/>
      <c r="AI283" s="77"/>
      <c r="AJ283" s="77"/>
      <c r="AK283" s="77"/>
      <c r="AL283" s="77"/>
      <c r="AM283" s="77"/>
      <c r="AN283" s="77"/>
      <c r="AO283" s="77"/>
      <c r="AP283" s="77"/>
      <c r="AQ283" s="77"/>
      <c r="AR283" s="77"/>
      <c r="AS283" s="77"/>
      <c r="AT283" s="50"/>
      <c r="AU283" s="50"/>
      <c r="AV283" s="50"/>
      <c r="AW283" s="50"/>
    </row>
    <row r="284" spans="1:49" ht="15.5">
      <c r="A284" s="141"/>
      <c r="B284" s="814"/>
      <c r="C284" s="814"/>
      <c r="D284" s="814"/>
      <c r="E284" s="84" t="s">
        <v>289</v>
      </c>
      <c r="F284" s="815"/>
      <c r="G284" s="815"/>
      <c r="H284" s="815"/>
      <c r="I284" s="85"/>
      <c r="J284" s="79"/>
      <c r="K284" s="410">
        <v>0</v>
      </c>
      <c r="L284" s="410">
        <v>0</v>
      </c>
      <c r="M284" s="410">
        <v>0</v>
      </c>
      <c r="N284" s="410">
        <v>0</v>
      </c>
      <c r="O284" s="410">
        <v>0</v>
      </c>
      <c r="P284" s="410">
        <v>0</v>
      </c>
      <c r="Q284" s="410">
        <v>0</v>
      </c>
      <c r="R284" s="410">
        <v>0</v>
      </c>
      <c r="S284" s="410">
        <v>0</v>
      </c>
      <c r="T284" s="410">
        <v>0</v>
      </c>
      <c r="U284" s="410">
        <v>0</v>
      </c>
      <c r="V284" s="410">
        <v>0</v>
      </c>
      <c r="W284" s="411"/>
      <c r="X284" s="410">
        <v>0</v>
      </c>
      <c r="Y284" s="410">
        <v>0</v>
      </c>
      <c r="Z284" s="410">
        <v>0</v>
      </c>
      <c r="AA284" s="77"/>
      <c r="AB284" s="77"/>
      <c r="AC284" s="77"/>
      <c r="AD284" s="77"/>
      <c r="AE284" s="77"/>
      <c r="AG284" s="77"/>
      <c r="AH284" s="77"/>
      <c r="AI284" s="77"/>
      <c r="AJ284" s="77"/>
      <c r="AK284" s="77"/>
      <c r="AL284" s="77"/>
      <c r="AM284" s="77"/>
      <c r="AN284" s="77"/>
      <c r="AO284" s="77"/>
      <c r="AP284" s="77"/>
      <c r="AQ284" s="77"/>
      <c r="AR284" s="77"/>
      <c r="AS284" s="77"/>
      <c r="AT284" s="50"/>
      <c r="AU284" s="50"/>
      <c r="AV284" s="50"/>
      <c r="AW284" s="50"/>
    </row>
    <row r="285" spans="1:49" ht="15.5">
      <c r="A285" s="141"/>
      <c r="B285" s="814"/>
      <c r="C285" s="814"/>
      <c r="D285" s="814"/>
      <c r="E285" s="84" t="s">
        <v>293</v>
      </c>
      <c r="F285" s="815"/>
      <c r="G285" s="815"/>
      <c r="H285" s="815"/>
      <c r="I285" s="85"/>
      <c r="J285" s="79"/>
      <c r="K285" s="410">
        <v>0</v>
      </c>
      <c r="L285" s="410">
        <v>0</v>
      </c>
      <c r="M285" s="410">
        <v>0</v>
      </c>
      <c r="N285" s="410">
        <v>0</v>
      </c>
      <c r="O285" s="410">
        <v>0</v>
      </c>
      <c r="P285" s="410">
        <v>0</v>
      </c>
      <c r="Q285" s="410">
        <v>0</v>
      </c>
      <c r="R285" s="410">
        <v>0</v>
      </c>
      <c r="S285" s="410">
        <v>0</v>
      </c>
      <c r="T285" s="410">
        <v>0</v>
      </c>
      <c r="U285" s="410">
        <v>0</v>
      </c>
      <c r="V285" s="410">
        <v>0</v>
      </c>
      <c r="W285" s="411"/>
      <c r="X285" s="410">
        <v>0</v>
      </c>
      <c r="Y285" s="410">
        <v>0</v>
      </c>
      <c r="Z285" s="410">
        <v>0</v>
      </c>
      <c r="AA285" s="77"/>
      <c r="AB285" s="77"/>
      <c r="AC285" s="77"/>
      <c r="AD285" s="77"/>
      <c r="AE285" s="77"/>
      <c r="AG285" s="77"/>
      <c r="AH285" s="77"/>
      <c r="AI285" s="77"/>
      <c r="AJ285" s="77"/>
      <c r="AK285" s="77"/>
      <c r="AL285" s="77"/>
      <c r="AM285" s="77"/>
      <c r="AN285" s="77"/>
      <c r="AO285" s="77"/>
      <c r="AP285" s="77"/>
      <c r="AQ285" s="77"/>
      <c r="AR285" s="77"/>
      <c r="AS285" s="77"/>
      <c r="AT285" s="50"/>
      <c r="AU285" s="50"/>
      <c r="AV285" s="50"/>
      <c r="AW285" s="50"/>
    </row>
    <row r="286" spans="1:49" ht="15.5">
      <c r="A286" s="141"/>
      <c r="B286" s="814"/>
      <c r="C286" s="814"/>
      <c r="D286" s="814"/>
      <c r="E286" s="84" t="s">
        <v>296</v>
      </c>
      <c r="F286" s="815"/>
      <c r="G286" s="815"/>
      <c r="H286" s="815"/>
      <c r="I286" s="85"/>
      <c r="J286" s="79"/>
      <c r="K286" s="410">
        <v>0</v>
      </c>
      <c r="L286" s="410">
        <v>0</v>
      </c>
      <c r="M286" s="410">
        <v>0</v>
      </c>
      <c r="N286" s="410">
        <v>0</v>
      </c>
      <c r="O286" s="410">
        <v>0</v>
      </c>
      <c r="P286" s="410">
        <v>0</v>
      </c>
      <c r="Q286" s="410">
        <v>0</v>
      </c>
      <c r="R286" s="410">
        <v>0</v>
      </c>
      <c r="S286" s="410">
        <v>0</v>
      </c>
      <c r="T286" s="410">
        <v>0</v>
      </c>
      <c r="U286" s="410">
        <v>0</v>
      </c>
      <c r="V286" s="410">
        <v>0</v>
      </c>
      <c r="W286" s="411"/>
      <c r="X286" s="410">
        <v>0</v>
      </c>
      <c r="Y286" s="410">
        <v>0</v>
      </c>
      <c r="Z286" s="410">
        <v>0</v>
      </c>
      <c r="AA286" s="77"/>
      <c r="AB286" s="77"/>
      <c r="AC286" s="77"/>
      <c r="AD286" s="77"/>
      <c r="AE286" s="77"/>
      <c r="AG286" s="77"/>
      <c r="AH286" s="77"/>
      <c r="AI286" s="77"/>
      <c r="AJ286" s="77"/>
      <c r="AK286" s="77"/>
      <c r="AL286" s="77"/>
      <c r="AM286" s="77"/>
      <c r="AN286" s="77"/>
      <c r="AO286" s="77"/>
      <c r="AP286" s="77"/>
      <c r="AQ286" s="77"/>
      <c r="AR286" s="77"/>
      <c r="AS286" s="77"/>
      <c r="AT286" s="50"/>
      <c r="AU286" s="50"/>
      <c r="AV286" s="50"/>
      <c r="AW286" s="50"/>
    </row>
    <row r="287" spans="1:49" ht="15.5">
      <c r="A287" s="141"/>
      <c r="B287" s="814"/>
      <c r="C287" s="814"/>
      <c r="D287" s="814"/>
      <c r="E287" s="84" t="s">
        <v>299</v>
      </c>
      <c r="F287" s="815"/>
      <c r="G287" s="815"/>
      <c r="H287" s="815"/>
      <c r="I287" s="85"/>
      <c r="J287" s="79"/>
      <c r="K287" s="410">
        <v>0</v>
      </c>
      <c r="L287" s="410">
        <v>0</v>
      </c>
      <c r="M287" s="410">
        <v>0</v>
      </c>
      <c r="N287" s="410">
        <v>0</v>
      </c>
      <c r="O287" s="410">
        <v>0</v>
      </c>
      <c r="P287" s="410">
        <v>0</v>
      </c>
      <c r="Q287" s="410">
        <v>0</v>
      </c>
      <c r="R287" s="410">
        <v>0</v>
      </c>
      <c r="S287" s="410">
        <v>0</v>
      </c>
      <c r="T287" s="410">
        <v>0</v>
      </c>
      <c r="U287" s="410">
        <v>0</v>
      </c>
      <c r="V287" s="410">
        <v>0</v>
      </c>
      <c r="W287" s="411"/>
      <c r="X287" s="410">
        <v>0</v>
      </c>
      <c r="Y287" s="410">
        <v>0</v>
      </c>
      <c r="Z287" s="410">
        <v>0</v>
      </c>
      <c r="AA287" s="77"/>
      <c r="AB287" s="77"/>
      <c r="AC287" s="77"/>
      <c r="AD287" s="77"/>
      <c r="AE287" s="77"/>
      <c r="AG287" s="77"/>
      <c r="AH287" s="77"/>
      <c r="AI287" s="77"/>
      <c r="AJ287" s="77"/>
      <c r="AK287" s="77"/>
      <c r="AL287" s="77"/>
      <c r="AM287" s="77"/>
      <c r="AN287" s="77"/>
      <c r="AO287" s="77"/>
      <c r="AP287" s="77"/>
      <c r="AQ287" s="77"/>
      <c r="AR287" s="77"/>
      <c r="AS287" s="77"/>
      <c r="AT287" s="50"/>
      <c r="AU287" s="50"/>
      <c r="AV287" s="50"/>
      <c r="AW287" s="50"/>
    </row>
    <row r="288" spans="1:49" ht="15.5">
      <c r="A288" s="141"/>
      <c r="B288" s="814"/>
      <c r="C288" s="814"/>
      <c r="D288" s="814"/>
      <c r="E288" s="84" t="s">
        <v>305</v>
      </c>
      <c r="F288" s="815"/>
      <c r="G288" s="815"/>
      <c r="H288" s="815"/>
      <c r="I288" s="85"/>
      <c r="J288" s="79"/>
      <c r="K288" s="410">
        <v>0</v>
      </c>
      <c r="L288" s="410">
        <v>0</v>
      </c>
      <c r="M288" s="410">
        <v>0</v>
      </c>
      <c r="N288" s="410">
        <v>0</v>
      </c>
      <c r="O288" s="410">
        <v>0</v>
      </c>
      <c r="P288" s="410">
        <v>0</v>
      </c>
      <c r="Q288" s="410">
        <v>0</v>
      </c>
      <c r="R288" s="410">
        <v>0</v>
      </c>
      <c r="S288" s="410">
        <v>0</v>
      </c>
      <c r="T288" s="410">
        <v>0</v>
      </c>
      <c r="U288" s="410">
        <v>0</v>
      </c>
      <c r="V288" s="410">
        <v>0</v>
      </c>
      <c r="W288" s="411"/>
      <c r="X288" s="410">
        <v>0</v>
      </c>
      <c r="Y288" s="410">
        <v>0</v>
      </c>
      <c r="Z288" s="410">
        <v>0</v>
      </c>
      <c r="AA288" s="77"/>
      <c r="AB288" s="77"/>
      <c r="AC288" s="77"/>
      <c r="AD288" s="77"/>
      <c r="AE288" s="77"/>
      <c r="AG288" s="77"/>
      <c r="AH288" s="77"/>
      <c r="AI288" s="77"/>
      <c r="AJ288" s="77"/>
      <c r="AK288" s="77"/>
      <c r="AL288" s="77"/>
      <c r="AM288" s="77"/>
      <c r="AN288" s="77"/>
      <c r="AO288" s="77"/>
      <c r="AP288" s="77"/>
      <c r="AQ288" s="77"/>
      <c r="AR288" s="77"/>
      <c r="AS288" s="77"/>
      <c r="AT288" s="50"/>
      <c r="AU288" s="50"/>
      <c r="AV288" s="50"/>
      <c r="AW288" s="50"/>
    </row>
    <row r="289" spans="1:49" ht="15.5">
      <c r="A289" s="141"/>
      <c r="B289" s="814"/>
      <c r="C289" s="814"/>
      <c r="D289" s="814"/>
      <c r="E289" s="84" t="s">
        <v>308</v>
      </c>
      <c r="F289" s="815"/>
      <c r="G289" s="815"/>
      <c r="H289" s="815"/>
      <c r="I289" s="85"/>
      <c r="J289" s="79"/>
      <c r="K289" s="410">
        <v>0</v>
      </c>
      <c r="L289" s="410">
        <v>0</v>
      </c>
      <c r="M289" s="410">
        <v>0</v>
      </c>
      <c r="N289" s="410">
        <v>0</v>
      </c>
      <c r="O289" s="410">
        <v>0</v>
      </c>
      <c r="P289" s="410">
        <v>0</v>
      </c>
      <c r="Q289" s="410">
        <v>0</v>
      </c>
      <c r="R289" s="410">
        <v>0</v>
      </c>
      <c r="S289" s="410">
        <v>0</v>
      </c>
      <c r="T289" s="410">
        <v>0</v>
      </c>
      <c r="U289" s="410">
        <v>0</v>
      </c>
      <c r="V289" s="410">
        <v>0</v>
      </c>
      <c r="W289" s="411"/>
      <c r="X289" s="410">
        <v>0</v>
      </c>
      <c r="Y289" s="410">
        <v>0</v>
      </c>
      <c r="Z289" s="410">
        <v>0</v>
      </c>
      <c r="AA289" s="77"/>
      <c r="AB289" s="77"/>
      <c r="AC289" s="77"/>
      <c r="AD289" s="77"/>
      <c r="AE289" s="77"/>
      <c r="AG289" s="77"/>
      <c r="AH289" s="77"/>
      <c r="AI289" s="77"/>
      <c r="AJ289" s="77"/>
      <c r="AK289" s="77"/>
      <c r="AL289" s="77"/>
      <c r="AM289" s="77"/>
      <c r="AN289" s="77"/>
      <c r="AO289" s="77"/>
      <c r="AP289" s="77"/>
      <c r="AQ289" s="77"/>
      <c r="AR289" s="77"/>
      <c r="AS289" s="77"/>
      <c r="AT289" s="50"/>
      <c r="AU289" s="50"/>
      <c r="AV289" s="50"/>
      <c r="AW289" s="50"/>
    </row>
    <row r="290" spans="1:49" ht="15.5">
      <c r="A290" s="141"/>
      <c r="B290" s="814"/>
      <c r="C290" s="814"/>
      <c r="D290" s="814"/>
      <c r="E290" s="84" t="s">
        <v>330</v>
      </c>
      <c r="F290" s="815"/>
      <c r="G290" s="815"/>
      <c r="H290" s="815"/>
      <c r="I290" s="85"/>
      <c r="J290" s="79"/>
      <c r="K290" s="410">
        <v>0</v>
      </c>
      <c r="L290" s="410">
        <v>0</v>
      </c>
      <c r="M290" s="410">
        <v>0</v>
      </c>
      <c r="N290" s="410">
        <v>0</v>
      </c>
      <c r="O290" s="410">
        <v>0</v>
      </c>
      <c r="P290" s="410">
        <v>0</v>
      </c>
      <c r="Q290" s="410">
        <v>0</v>
      </c>
      <c r="R290" s="410">
        <v>0</v>
      </c>
      <c r="S290" s="410">
        <v>0</v>
      </c>
      <c r="T290" s="410">
        <v>0</v>
      </c>
      <c r="U290" s="410">
        <v>0</v>
      </c>
      <c r="V290" s="410">
        <v>0</v>
      </c>
      <c r="W290" s="411"/>
      <c r="X290" s="410">
        <v>0</v>
      </c>
      <c r="Y290" s="410">
        <v>0</v>
      </c>
      <c r="Z290" s="410">
        <v>0</v>
      </c>
      <c r="AA290" s="77"/>
      <c r="AB290" s="77"/>
      <c r="AC290" s="77"/>
      <c r="AD290" s="77"/>
      <c r="AE290" s="77"/>
      <c r="AG290" s="77"/>
      <c r="AH290" s="77"/>
      <c r="AI290" s="77"/>
      <c r="AJ290" s="77"/>
      <c r="AK290" s="77"/>
      <c r="AL290" s="77"/>
      <c r="AM290" s="77"/>
      <c r="AN290" s="77"/>
      <c r="AO290" s="77"/>
      <c r="AP290" s="77"/>
      <c r="AQ290" s="77"/>
      <c r="AR290" s="77"/>
      <c r="AS290" s="77"/>
      <c r="AT290" s="50"/>
      <c r="AU290" s="50"/>
      <c r="AV290" s="50"/>
      <c r="AW290" s="50"/>
    </row>
    <row r="291" spans="1:49" ht="15.5">
      <c r="A291" s="141"/>
      <c r="B291" s="814"/>
      <c r="C291" s="814"/>
      <c r="D291" s="814"/>
      <c r="E291" s="84" t="s">
        <v>310</v>
      </c>
      <c r="F291" s="815"/>
      <c r="G291" s="815"/>
      <c r="H291" s="815"/>
      <c r="I291" s="85"/>
      <c r="J291" s="79"/>
      <c r="K291" s="410">
        <v>0</v>
      </c>
      <c r="L291" s="410">
        <v>0</v>
      </c>
      <c r="M291" s="410">
        <v>0</v>
      </c>
      <c r="N291" s="410">
        <v>0</v>
      </c>
      <c r="O291" s="410">
        <v>0</v>
      </c>
      <c r="P291" s="410">
        <v>0</v>
      </c>
      <c r="Q291" s="410">
        <v>0</v>
      </c>
      <c r="R291" s="410">
        <v>0</v>
      </c>
      <c r="S291" s="410">
        <v>0</v>
      </c>
      <c r="T291" s="410">
        <v>0</v>
      </c>
      <c r="U291" s="410">
        <v>0</v>
      </c>
      <c r="V291" s="410">
        <v>0</v>
      </c>
      <c r="W291" s="411"/>
      <c r="X291" s="410">
        <v>0</v>
      </c>
      <c r="Y291" s="410">
        <v>0</v>
      </c>
      <c r="Z291" s="410">
        <v>0</v>
      </c>
      <c r="AA291" s="77"/>
      <c r="AB291" s="77"/>
      <c r="AC291" s="77"/>
      <c r="AD291" s="77"/>
      <c r="AE291" s="77"/>
      <c r="AG291" s="77"/>
      <c r="AH291" s="77"/>
      <c r="AI291" s="77"/>
      <c r="AJ291" s="77"/>
      <c r="AK291" s="77"/>
      <c r="AL291" s="77"/>
      <c r="AM291" s="77"/>
      <c r="AN291" s="77"/>
      <c r="AO291" s="77"/>
      <c r="AP291" s="77"/>
      <c r="AQ291" s="77"/>
      <c r="AR291" s="77"/>
      <c r="AS291" s="77"/>
      <c r="AT291" s="50"/>
      <c r="AU291" s="50"/>
      <c r="AV291" s="50"/>
      <c r="AW291" s="50"/>
    </row>
    <row r="292" spans="1:49" ht="15.5">
      <c r="A292" s="141"/>
      <c r="B292" s="814"/>
      <c r="C292" s="814"/>
      <c r="D292" s="814"/>
      <c r="E292" s="86" t="s">
        <v>311</v>
      </c>
      <c r="F292" s="815"/>
      <c r="G292" s="815"/>
      <c r="H292" s="815"/>
      <c r="I292" s="85"/>
      <c r="J292" s="79"/>
      <c r="K292" s="410">
        <v>0</v>
      </c>
      <c r="L292" s="410">
        <v>0</v>
      </c>
      <c r="M292" s="410">
        <v>0</v>
      </c>
      <c r="N292" s="410">
        <v>0</v>
      </c>
      <c r="O292" s="410">
        <v>0</v>
      </c>
      <c r="P292" s="410">
        <v>0</v>
      </c>
      <c r="Q292" s="410">
        <v>0</v>
      </c>
      <c r="R292" s="410">
        <v>0</v>
      </c>
      <c r="S292" s="410">
        <v>0</v>
      </c>
      <c r="T292" s="410">
        <v>0</v>
      </c>
      <c r="U292" s="410">
        <v>0</v>
      </c>
      <c r="V292" s="410">
        <v>0</v>
      </c>
      <c r="W292" s="411"/>
      <c r="X292" s="410">
        <v>0</v>
      </c>
      <c r="Y292" s="410">
        <v>0</v>
      </c>
      <c r="Z292" s="410">
        <v>0</v>
      </c>
      <c r="AA292" s="77"/>
      <c r="AB292" s="77"/>
      <c r="AC292" s="77"/>
      <c r="AD292" s="77"/>
      <c r="AE292" s="77"/>
      <c r="AG292" s="77"/>
      <c r="AH292" s="77"/>
      <c r="AI292" s="77"/>
      <c r="AJ292" s="77"/>
      <c r="AK292" s="77"/>
      <c r="AL292" s="77"/>
      <c r="AM292" s="77"/>
      <c r="AN292" s="77"/>
      <c r="AO292" s="77"/>
      <c r="AP292" s="77"/>
      <c r="AQ292" s="77"/>
      <c r="AR292" s="77"/>
      <c r="AS292" s="77"/>
      <c r="AT292" s="50"/>
      <c r="AU292" s="50"/>
      <c r="AV292" s="50"/>
      <c r="AW292" s="50"/>
    </row>
    <row r="293" spans="1:49" ht="16" thickBot="1">
      <c r="A293" s="141"/>
      <c r="B293" s="814"/>
      <c r="C293" s="814"/>
      <c r="D293" s="814"/>
      <c r="E293" s="84" t="s">
        <v>312</v>
      </c>
      <c r="F293" s="815"/>
      <c r="G293" s="815"/>
      <c r="H293" s="815"/>
      <c r="I293" s="85"/>
      <c r="J293" s="79"/>
      <c r="K293" s="412">
        <v>0</v>
      </c>
      <c r="L293" s="412">
        <v>0</v>
      </c>
      <c r="M293" s="412">
        <v>0</v>
      </c>
      <c r="N293" s="412">
        <v>0</v>
      </c>
      <c r="O293" s="412">
        <v>0</v>
      </c>
      <c r="P293" s="412">
        <v>0</v>
      </c>
      <c r="Q293" s="412">
        <v>0</v>
      </c>
      <c r="R293" s="412">
        <v>0</v>
      </c>
      <c r="S293" s="412">
        <v>0</v>
      </c>
      <c r="T293" s="412">
        <v>0</v>
      </c>
      <c r="U293" s="412">
        <v>0</v>
      </c>
      <c r="V293" s="412">
        <v>0</v>
      </c>
      <c r="W293" s="411"/>
      <c r="X293" s="410">
        <v>0</v>
      </c>
      <c r="Y293" s="410">
        <v>0</v>
      </c>
      <c r="Z293" s="410">
        <v>0</v>
      </c>
      <c r="AA293" s="77"/>
      <c r="AB293" s="77"/>
      <c r="AC293" s="77"/>
      <c r="AD293" s="77"/>
      <c r="AE293" s="77"/>
      <c r="AG293" s="77"/>
      <c r="AH293" s="77"/>
      <c r="AI293" s="77"/>
      <c r="AJ293" s="77"/>
      <c r="AK293" s="77"/>
      <c r="AL293" s="77"/>
      <c r="AM293" s="77"/>
      <c r="AN293" s="77"/>
      <c r="AO293" s="77"/>
      <c r="AP293" s="77"/>
      <c r="AQ293" s="77"/>
      <c r="AR293" s="77"/>
      <c r="AS293" s="77"/>
      <c r="AT293" s="50"/>
      <c r="AU293" s="50"/>
      <c r="AV293" s="50"/>
      <c r="AW293" s="50"/>
    </row>
    <row r="294" spans="1:49" s="1" customFormat="1" ht="15.65" customHeight="1" thickTop="1">
      <c r="A294" s="141"/>
      <c r="B294" s="817" t="s">
        <v>344</v>
      </c>
      <c r="C294" s="818"/>
      <c r="D294" s="818"/>
      <c r="E294" s="818"/>
      <c r="F294" s="818"/>
      <c r="G294" s="818"/>
      <c r="H294" s="819"/>
      <c r="I294" s="87" t="s">
        <v>81</v>
      </c>
      <c r="J294" s="163"/>
      <c r="K294" s="421">
        <v>0</v>
      </c>
      <c r="L294" s="421">
        <v>0</v>
      </c>
      <c r="M294" s="421">
        <v>0</v>
      </c>
      <c r="N294" s="421">
        <v>0</v>
      </c>
      <c r="O294" s="421">
        <v>0</v>
      </c>
      <c r="P294" s="421">
        <v>0</v>
      </c>
      <c r="Q294" s="421">
        <v>0</v>
      </c>
      <c r="R294" s="421">
        <v>0</v>
      </c>
      <c r="S294" s="421">
        <v>0</v>
      </c>
      <c r="T294" s="421">
        <v>0</v>
      </c>
      <c r="U294" s="421">
        <v>0</v>
      </c>
      <c r="V294" s="421">
        <v>0</v>
      </c>
      <c r="W294" s="422"/>
      <c r="X294" s="423"/>
      <c r="Y294" s="423"/>
      <c r="Z294" s="423"/>
      <c r="AA294" s="80"/>
      <c r="AB294" s="77"/>
      <c r="AC294" s="77"/>
      <c r="AD294" s="77"/>
      <c r="AE294" s="77"/>
      <c r="AF294" s="77"/>
      <c r="AG294" s="77"/>
      <c r="AH294" s="77"/>
      <c r="AI294" s="77"/>
      <c r="AJ294" s="77"/>
      <c r="AK294" s="77"/>
      <c r="AL294" s="77"/>
      <c r="AM294" s="77"/>
      <c r="AN294" s="77"/>
      <c r="AO294" s="77"/>
      <c r="AP294" s="77"/>
      <c r="AQ294" s="77"/>
      <c r="AR294" s="77"/>
      <c r="AS294" s="77"/>
      <c r="AT294" s="70"/>
      <c r="AU294" s="70"/>
      <c r="AV294" s="70"/>
      <c r="AW294" s="70"/>
    </row>
    <row r="295" spans="1:49" s="1" customFormat="1" ht="15.75" customHeight="1">
      <c r="A295" s="141"/>
      <c r="B295" s="817" t="s">
        <v>348</v>
      </c>
      <c r="C295" s="818"/>
      <c r="D295" s="818"/>
      <c r="E295" s="818"/>
      <c r="F295" s="818"/>
      <c r="G295" s="818"/>
      <c r="H295" s="819"/>
      <c r="I295" s="87" t="s">
        <v>81</v>
      </c>
      <c r="J295" s="163"/>
      <c r="K295" s="414">
        <f>K294</f>
        <v>0</v>
      </c>
      <c r="L295" s="414">
        <f>K295+L294</f>
        <v>0</v>
      </c>
      <c r="M295" s="414">
        <f t="shared" ref="M295:V295" si="6">L295+M294</f>
        <v>0</v>
      </c>
      <c r="N295" s="414">
        <f t="shared" si="6"/>
        <v>0</v>
      </c>
      <c r="O295" s="414">
        <f t="shared" si="6"/>
        <v>0</v>
      </c>
      <c r="P295" s="414">
        <f t="shared" si="6"/>
        <v>0</v>
      </c>
      <c r="Q295" s="414">
        <f t="shared" si="6"/>
        <v>0</v>
      </c>
      <c r="R295" s="414">
        <f t="shared" si="6"/>
        <v>0</v>
      </c>
      <c r="S295" s="414">
        <f t="shared" si="6"/>
        <v>0</v>
      </c>
      <c r="T295" s="414">
        <f t="shared" si="6"/>
        <v>0</v>
      </c>
      <c r="U295" s="414">
        <f t="shared" si="6"/>
        <v>0</v>
      </c>
      <c r="V295" s="414">
        <f t="shared" si="6"/>
        <v>0</v>
      </c>
      <c r="W295" s="415"/>
      <c r="X295" s="420">
        <v>0</v>
      </c>
      <c r="Y295" s="420">
        <v>0</v>
      </c>
      <c r="Z295" s="420">
        <v>0</v>
      </c>
      <c r="AA295" s="80"/>
      <c r="AB295" s="77"/>
      <c r="AC295" s="77"/>
      <c r="AD295" s="77"/>
      <c r="AE295" s="77"/>
      <c r="AF295" s="77"/>
      <c r="AG295" s="77"/>
      <c r="AH295" s="77"/>
      <c r="AI295" s="77"/>
      <c r="AJ295" s="77"/>
      <c r="AK295" s="77"/>
      <c r="AL295" s="77"/>
      <c r="AM295" s="77"/>
      <c r="AN295" s="77"/>
      <c r="AO295" s="77"/>
      <c r="AP295" s="77"/>
      <c r="AQ295" s="77"/>
      <c r="AR295" s="77"/>
      <c r="AS295" s="77"/>
      <c r="AT295" s="70"/>
      <c r="AU295" s="70"/>
      <c r="AV295" s="70"/>
      <c r="AW295" s="70"/>
    </row>
    <row r="296" spans="1:49" ht="15.5">
      <c r="A296" s="141"/>
      <c r="B296" s="6"/>
      <c r="C296" s="6"/>
      <c r="D296" s="6"/>
      <c r="E296" s="6"/>
      <c r="F296" s="6"/>
      <c r="G296" s="6"/>
      <c r="H296" s="6"/>
      <c r="I296" s="6"/>
      <c r="J296" s="6"/>
      <c r="K296" s="6"/>
      <c r="L296" s="6"/>
      <c r="M296" s="6"/>
      <c r="N296" s="6"/>
      <c r="O296" s="6"/>
      <c r="P296" s="6"/>
      <c r="Q296" s="6"/>
      <c r="R296" s="163"/>
      <c r="S296" s="163"/>
      <c r="T296" s="163"/>
      <c r="U296" s="163"/>
      <c r="V296" s="163"/>
      <c r="W296" s="163"/>
      <c r="X296" s="299" t="s">
        <v>315</v>
      </c>
      <c r="Y296" s="163"/>
      <c r="Z296" s="80"/>
      <c r="AA296" s="80"/>
      <c r="AB296" s="80"/>
      <c r="AC296" s="77"/>
      <c r="AD296" s="77"/>
      <c r="AE296" s="77"/>
      <c r="AG296" s="77"/>
      <c r="AH296" s="77"/>
      <c r="AI296" s="77"/>
      <c r="AJ296" s="77"/>
      <c r="AK296" s="77"/>
      <c r="AL296" s="77"/>
      <c r="AM296" s="77"/>
      <c r="AN296" s="77"/>
      <c r="AO296" s="77"/>
      <c r="AP296" s="77"/>
      <c r="AQ296" s="77"/>
      <c r="AR296" s="77"/>
      <c r="AS296" s="77"/>
      <c r="AT296" s="50"/>
      <c r="AU296" s="50"/>
      <c r="AV296" s="50"/>
      <c r="AW296" s="50"/>
    </row>
    <row r="297" spans="1:49" ht="15.5">
      <c r="A297" s="141"/>
      <c r="B297" s="6"/>
      <c r="C297" s="6"/>
      <c r="D297" s="6"/>
      <c r="E297" s="6"/>
      <c r="F297" s="6"/>
      <c r="G297" s="6"/>
      <c r="H297" s="6"/>
      <c r="I297" s="6"/>
      <c r="J297" s="6"/>
      <c r="K297" s="6"/>
      <c r="L297" s="6"/>
      <c r="M297" s="6"/>
      <c r="N297" s="6"/>
      <c r="O297" s="6"/>
      <c r="P297" s="6"/>
      <c r="Q297" s="20"/>
      <c r="R297" s="79"/>
      <c r="S297" s="79"/>
      <c r="T297" s="79"/>
      <c r="U297" s="79"/>
      <c r="V297" s="79"/>
      <c r="W297" s="79"/>
      <c r="X297" s="79"/>
      <c r="Y297" s="77"/>
      <c r="Z297" s="77"/>
      <c r="AA297" s="77"/>
      <c r="AB297" s="77"/>
      <c r="AC297" s="77"/>
      <c r="AD297" s="77"/>
      <c r="AE297" s="77"/>
      <c r="AG297" s="77"/>
      <c r="AH297" s="77"/>
      <c r="AI297" s="77"/>
      <c r="AJ297" s="77"/>
      <c r="AK297" s="77"/>
      <c r="AL297" s="77"/>
      <c r="AM297" s="77"/>
      <c r="AN297" s="77"/>
      <c r="AO297" s="77"/>
      <c r="AP297" s="77"/>
      <c r="AQ297" s="77"/>
      <c r="AR297" s="77"/>
      <c r="AS297" s="77"/>
      <c r="AT297" s="50"/>
      <c r="AU297" s="50"/>
      <c r="AV297" s="50"/>
      <c r="AW297" s="50"/>
    </row>
    <row r="298" spans="1:49" ht="15.5">
      <c r="A298" s="141"/>
      <c r="B298" s="839" t="s">
        <v>349</v>
      </c>
      <c r="C298" s="840"/>
      <c r="D298" s="840"/>
      <c r="E298" s="840"/>
      <c r="F298" s="840"/>
      <c r="G298" s="840"/>
      <c r="H298" s="840"/>
      <c r="I298" s="840"/>
      <c r="J298" s="840"/>
      <c r="K298" s="840"/>
      <c r="L298" s="840"/>
      <c r="M298" s="840"/>
      <c r="N298" s="840"/>
      <c r="O298" s="840"/>
      <c r="P298" s="840"/>
      <c r="Q298" s="840"/>
      <c r="R298" s="840"/>
      <c r="S298" s="840"/>
      <c r="T298" s="840"/>
      <c r="U298" s="840"/>
      <c r="V298" s="840"/>
      <c r="W298" s="840"/>
      <c r="X298" s="840"/>
      <c r="Y298" s="840"/>
      <c r="Z298" s="840"/>
      <c r="AA298" s="840"/>
      <c r="AB298" s="840"/>
      <c r="AC298" s="77"/>
      <c r="AD298" s="77"/>
      <c r="AE298" s="77"/>
      <c r="AG298" s="77"/>
      <c r="AH298" s="77"/>
      <c r="AI298" s="77"/>
      <c r="AJ298" s="77"/>
      <c r="AK298" s="77"/>
      <c r="AL298" s="77"/>
      <c r="AM298" s="77"/>
      <c r="AN298" s="77"/>
      <c r="AO298" s="77"/>
      <c r="AP298" s="77"/>
      <c r="AQ298" s="77"/>
      <c r="AR298" s="77"/>
      <c r="AS298" s="77"/>
      <c r="AT298" s="50"/>
      <c r="AU298" s="50"/>
      <c r="AV298" s="50"/>
      <c r="AW298" s="50"/>
    </row>
    <row r="299" spans="1:49" s="77" customFormat="1" ht="15.5">
      <c r="A299" s="396"/>
      <c r="B299" s="163"/>
      <c r="C299" s="163"/>
      <c r="D299" s="163"/>
      <c r="E299" s="163"/>
      <c r="F299" s="163"/>
      <c r="G299" s="163"/>
      <c r="H299" s="163"/>
      <c r="I299" s="163"/>
      <c r="J299" s="163"/>
      <c r="K299" s="163"/>
      <c r="L299" s="163"/>
      <c r="M299" s="163"/>
      <c r="N299" s="163"/>
      <c r="O299" s="163"/>
      <c r="P299" s="163"/>
      <c r="Q299" s="79"/>
      <c r="R299" s="79"/>
      <c r="S299" s="79"/>
      <c r="T299" s="79"/>
      <c r="U299" s="79"/>
      <c r="V299" s="79"/>
      <c r="W299" s="79"/>
      <c r="X299" s="79"/>
    </row>
    <row r="300" spans="1:49" s="77" customFormat="1">
      <c r="A300" s="22"/>
      <c r="B300" s="912" t="s">
        <v>438</v>
      </c>
      <c r="C300" s="912"/>
      <c r="D300" s="912"/>
      <c r="E300" s="912"/>
      <c r="F300" s="912"/>
      <c r="G300" s="912"/>
      <c r="H300" s="912"/>
      <c r="I300" s="912"/>
      <c r="J300" s="912"/>
      <c r="K300" s="912"/>
      <c r="L300" s="912"/>
      <c r="M300" s="80"/>
      <c r="N300" s="300" t="s">
        <v>127</v>
      </c>
    </row>
    <row r="301" spans="1:49" s="77" customFormat="1">
      <c r="A301" s="22"/>
      <c r="B301" s="912"/>
      <c r="C301" s="912"/>
      <c r="D301" s="912"/>
      <c r="E301" s="912"/>
      <c r="F301" s="912"/>
      <c r="G301" s="912"/>
      <c r="H301" s="912"/>
      <c r="I301" s="912"/>
      <c r="J301" s="912"/>
      <c r="K301" s="912"/>
      <c r="L301" s="912"/>
      <c r="M301" s="80"/>
    </row>
    <row r="302" spans="1:49" s="77" customFormat="1">
      <c r="A302" s="22"/>
      <c r="B302" s="177"/>
      <c r="C302" s="177"/>
      <c r="D302" s="177"/>
      <c r="E302" s="177"/>
      <c r="F302" s="177"/>
      <c r="G302" s="177"/>
      <c r="H302" s="177"/>
      <c r="I302" s="177"/>
      <c r="J302" s="177"/>
      <c r="K302" s="177"/>
      <c r="L302" s="177"/>
      <c r="M302" s="80"/>
    </row>
    <row r="303" spans="1:49" s="77" customFormat="1">
      <c r="A303" s="22"/>
      <c r="B303" s="911" t="s">
        <v>439</v>
      </c>
      <c r="C303" s="911"/>
      <c r="D303" s="162"/>
      <c r="E303" s="162"/>
      <c r="F303" s="162"/>
      <c r="G303" s="162"/>
      <c r="H303" s="162"/>
      <c r="I303" s="162"/>
      <c r="J303" s="162"/>
      <c r="K303" s="162"/>
      <c r="L303" s="162"/>
      <c r="M303" s="162"/>
      <c r="N303" s="162"/>
      <c r="O303" s="162"/>
      <c r="P303" s="162"/>
    </row>
    <row r="304" spans="1:49" s="77" customFormat="1">
      <c r="A304" s="22"/>
      <c r="B304" s="166"/>
      <c r="C304" s="162"/>
      <c r="D304" s="162"/>
      <c r="E304" s="162"/>
      <c r="F304" s="162"/>
      <c r="G304" s="162"/>
      <c r="H304" s="162"/>
      <c r="I304" s="162"/>
      <c r="J304" s="162"/>
      <c r="K304" s="162"/>
      <c r="L304" s="162"/>
      <c r="M304" s="162"/>
      <c r="N304" s="162"/>
      <c r="O304" s="162"/>
      <c r="P304" s="162"/>
    </row>
    <row r="305" spans="1:31" s="77" customFormat="1">
      <c r="A305" s="22"/>
      <c r="B305" s="825"/>
      <c r="C305" s="826"/>
      <c r="D305" s="826"/>
      <c r="E305" s="826"/>
      <c r="F305" s="826"/>
      <c r="G305" s="826"/>
      <c r="H305" s="826"/>
      <c r="I305" s="826"/>
      <c r="J305" s="826"/>
      <c r="K305" s="826"/>
      <c r="L305" s="826"/>
      <c r="M305" s="826"/>
      <c r="N305" s="826"/>
      <c r="O305" s="826"/>
      <c r="P305" s="827"/>
    </row>
    <row r="306" spans="1:31" s="77" customFormat="1">
      <c r="A306" s="22"/>
      <c r="B306" s="828"/>
      <c r="C306" s="829"/>
      <c r="D306" s="829"/>
      <c r="E306" s="829"/>
      <c r="F306" s="829"/>
      <c r="G306" s="829"/>
      <c r="H306" s="829"/>
      <c r="I306" s="829"/>
      <c r="J306" s="829"/>
      <c r="K306" s="829"/>
      <c r="L306" s="829"/>
      <c r="M306" s="829"/>
      <c r="N306" s="829"/>
      <c r="O306" s="829"/>
      <c r="P306" s="830"/>
    </row>
    <row r="307" spans="1:31" s="77" customFormat="1">
      <c r="A307" s="22"/>
      <c r="B307" s="828"/>
      <c r="C307" s="829"/>
      <c r="D307" s="829"/>
      <c r="E307" s="829"/>
      <c r="F307" s="829"/>
      <c r="G307" s="829"/>
      <c r="H307" s="829"/>
      <c r="I307" s="829"/>
      <c r="J307" s="829"/>
      <c r="K307" s="829"/>
      <c r="L307" s="829"/>
      <c r="M307" s="829"/>
      <c r="N307" s="829"/>
      <c r="O307" s="829"/>
      <c r="P307" s="830"/>
    </row>
    <row r="308" spans="1:31" s="77" customFormat="1">
      <c r="A308" s="22"/>
      <c r="B308" s="831"/>
      <c r="C308" s="832"/>
      <c r="D308" s="832"/>
      <c r="E308" s="832"/>
      <c r="F308" s="832"/>
      <c r="G308" s="832"/>
      <c r="H308" s="832"/>
      <c r="I308" s="832"/>
      <c r="J308" s="832"/>
      <c r="K308" s="832"/>
      <c r="L308" s="832"/>
      <c r="M308" s="832"/>
      <c r="N308" s="832"/>
      <c r="O308" s="832"/>
      <c r="P308" s="833"/>
    </row>
    <row r="309" spans="1:31" s="77" customFormat="1">
      <c r="A309" s="22"/>
    </row>
    <row r="310" spans="1:31" s="77" customFormat="1" ht="16.399999999999999" customHeight="1">
      <c r="A310" s="396"/>
      <c r="B310" s="178" t="s">
        <v>441</v>
      </c>
      <c r="C310" s="79"/>
      <c r="D310" s="79"/>
      <c r="E310" s="79"/>
      <c r="F310" s="79"/>
      <c r="G310" s="79"/>
      <c r="H310" s="79"/>
      <c r="I310" s="79"/>
      <c r="J310" s="79"/>
      <c r="K310" s="79"/>
      <c r="L310" s="79"/>
      <c r="M310" s="79"/>
      <c r="N310" s="79"/>
      <c r="O310" s="79"/>
      <c r="P310" s="79"/>
      <c r="Q310" s="79"/>
      <c r="R310" s="79"/>
      <c r="S310" s="79"/>
      <c r="T310" s="79"/>
      <c r="U310" s="79"/>
      <c r="V310" s="79"/>
      <c r="W310" s="79"/>
      <c r="X310" s="79"/>
    </row>
    <row r="311" spans="1:31" s="77" customFormat="1">
      <c r="A311" s="396"/>
      <c r="B311" s="928" t="s">
        <v>442</v>
      </c>
      <c r="C311" s="928"/>
      <c r="D311" s="928"/>
      <c r="E311" s="928"/>
      <c r="F311" s="928"/>
      <c r="G311" s="928"/>
      <c r="H311" s="928"/>
      <c r="I311" s="928"/>
      <c r="J311" s="928"/>
      <c r="K311" s="928"/>
      <c r="L311" s="928"/>
      <c r="M311" s="928"/>
      <c r="N311" s="928"/>
      <c r="O311" s="928"/>
      <c r="P311" s="928"/>
    </row>
    <row r="312" spans="1:31" s="77" customFormat="1" ht="15.5">
      <c r="A312" s="396"/>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AD312" s="173"/>
      <c r="AE312" s="118"/>
    </row>
    <row r="313" spans="1:31" s="77" customFormat="1" ht="15" customHeight="1">
      <c r="A313" s="396"/>
      <c r="B313" s="929" t="s">
        <v>127</v>
      </c>
      <c r="C313" s="929"/>
      <c r="D313" s="930" t="str">
        <f>IFERROR(VLOOKUP($B$313,Calc!$M$68:$N$70,2,FALSE),"")</f>
        <v/>
      </c>
      <c r="E313" s="930"/>
      <c r="F313" s="930"/>
      <c r="G313" s="930"/>
      <c r="H313" s="930"/>
      <c r="I313" s="930"/>
      <c r="J313" s="79"/>
      <c r="K313" s="79"/>
      <c r="L313" s="79"/>
      <c r="M313" s="79"/>
      <c r="N313" s="79"/>
      <c r="O313" s="79"/>
      <c r="P313" s="79"/>
      <c r="Q313" s="79"/>
      <c r="R313" s="79"/>
      <c r="S313" s="79"/>
      <c r="T313" s="79"/>
      <c r="U313" s="79"/>
      <c r="V313" s="79"/>
      <c r="W313" s="79"/>
      <c r="X313" s="79"/>
      <c r="AD313" s="173"/>
    </row>
    <row r="314" spans="1:31" s="77" customFormat="1" ht="15.5">
      <c r="A314" s="396"/>
      <c r="B314" s="929"/>
      <c r="C314" s="929"/>
      <c r="D314" s="930"/>
      <c r="E314" s="930"/>
      <c r="F314" s="930"/>
      <c r="G314" s="930"/>
      <c r="H314" s="930"/>
      <c r="I314" s="930"/>
      <c r="J314" s="79"/>
      <c r="K314" s="79"/>
      <c r="L314" s="79"/>
      <c r="M314" s="79"/>
      <c r="N314" s="79"/>
      <c r="O314" s="79"/>
      <c r="P314" s="79"/>
      <c r="Q314" s="79"/>
      <c r="R314" s="79"/>
      <c r="S314" s="79"/>
      <c r="T314" s="79"/>
      <c r="U314" s="79"/>
      <c r="V314" s="79"/>
      <c r="W314" s="79"/>
      <c r="X314" s="79"/>
    </row>
    <row r="315" spans="1:31" s="77" customFormat="1">
      <c r="A315" s="146"/>
    </row>
    <row r="316" spans="1:31" s="77" customFormat="1">
      <c r="A316" s="146"/>
      <c r="B316" s="911" t="s">
        <v>439</v>
      </c>
      <c r="C316" s="911"/>
    </row>
    <row r="317" spans="1:31" s="77" customFormat="1">
      <c r="A317" s="146"/>
      <c r="B317" s="166"/>
    </row>
    <row r="318" spans="1:31" s="77" customFormat="1">
      <c r="A318" s="146"/>
      <c r="B318" s="931"/>
      <c r="C318" s="931"/>
      <c r="D318" s="931"/>
      <c r="E318" s="931"/>
      <c r="F318" s="931"/>
      <c r="G318" s="931"/>
      <c r="H318" s="931"/>
      <c r="I318" s="931"/>
      <c r="J318" s="931"/>
      <c r="K318" s="931"/>
      <c r="L318" s="931"/>
      <c r="M318" s="931"/>
      <c r="N318" s="931"/>
      <c r="O318" s="931"/>
      <c r="P318" s="931"/>
    </row>
    <row r="319" spans="1:31" s="77" customFormat="1">
      <c r="A319" s="146"/>
      <c r="B319" s="931"/>
      <c r="C319" s="931"/>
      <c r="D319" s="931"/>
      <c r="E319" s="931"/>
      <c r="F319" s="931"/>
      <c r="G319" s="931"/>
      <c r="H319" s="931"/>
      <c r="I319" s="931"/>
      <c r="J319" s="931"/>
      <c r="K319" s="931"/>
      <c r="L319" s="931"/>
      <c r="M319" s="931"/>
      <c r="N319" s="931"/>
      <c r="O319" s="931"/>
      <c r="P319" s="931"/>
    </row>
    <row r="320" spans="1:31" s="77" customFormat="1">
      <c r="A320" s="146"/>
      <c r="B320" s="931"/>
      <c r="C320" s="931"/>
      <c r="D320" s="931"/>
      <c r="E320" s="931"/>
      <c r="F320" s="931"/>
      <c r="G320" s="931"/>
      <c r="H320" s="931"/>
      <c r="I320" s="931"/>
      <c r="J320" s="931"/>
      <c r="K320" s="931"/>
      <c r="L320" s="931"/>
      <c r="M320" s="931"/>
      <c r="N320" s="931"/>
      <c r="O320" s="931"/>
      <c r="P320" s="931"/>
    </row>
    <row r="321" spans="1:49" s="77" customFormat="1">
      <c r="A321" s="146"/>
      <c r="B321" s="931"/>
      <c r="C321" s="931"/>
      <c r="D321" s="931"/>
      <c r="E321" s="931"/>
      <c r="F321" s="931"/>
      <c r="G321" s="931"/>
      <c r="H321" s="931"/>
      <c r="I321" s="931"/>
      <c r="J321" s="931"/>
      <c r="K321" s="931"/>
      <c r="L321" s="931"/>
      <c r="M321" s="931"/>
      <c r="N321" s="931"/>
      <c r="O321" s="931"/>
      <c r="P321" s="931"/>
    </row>
    <row r="322" spans="1:49" s="77" customFormat="1">
      <c r="A322" s="146"/>
      <c r="B322" s="931"/>
      <c r="C322" s="931"/>
      <c r="D322" s="931"/>
      <c r="E322" s="931"/>
      <c r="F322" s="931"/>
      <c r="G322" s="931"/>
      <c r="H322" s="931"/>
      <c r="I322" s="931"/>
      <c r="J322" s="931"/>
      <c r="K322" s="931"/>
      <c r="L322" s="931"/>
      <c r="M322" s="931"/>
      <c r="N322" s="931"/>
      <c r="O322" s="931"/>
      <c r="P322" s="931"/>
    </row>
    <row r="323" spans="1:49" s="77" customFormat="1">
      <c r="A323" s="146"/>
      <c r="B323" s="931"/>
      <c r="C323" s="931"/>
      <c r="D323" s="931"/>
      <c r="E323" s="931"/>
      <c r="F323" s="931"/>
      <c r="G323" s="931"/>
      <c r="H323" s="931"/>
      <c r="I323" s="931"/>
      <c r="J323" s="931"/>
      <c r="K323" s="931"/>
      <c r="L323" s="931"/>
      <c r="M323" s="931"/>
      <c r="N323" s="931"/>
      <c r="O323" s="931"/>
      <c r="P323" s="931"/>
    </row>
    <row r="324" spans="1:49" s="77" customFormat="1">
      <c r="A324" s="146"/>
      <c r="B324" s="931"/>
      <c r="C324" s="931"/>
      <c r="D324" s="931"/>
      <c r="E324" s="931"/>
      <c r="F324" s="931"/>
      <c r="G324" s="931"/>
      <c r="H324" s="931"/>
      <c r="I324" s="931"/>
      <c r="J324" s="931"/>
      <c r="K324" s="931"/>
      <c r="L324" s="931"/>
      <c r="M324" s="931"/>
      <c r="N324" s="931"/>
      <c r="O324" s="931"/>
      <c r="P324" s="931"/>
    </row>
    <row r="325" spans="1:49" s="77" customFormat="1" ht="15.5">
      <c r="A325" s="396"/>
      <c r="B325" s="163"/>
      <c r="C325" s="163"/>
      <c r="D325" s="163"/>
      <c r="E325" s="163"/>
      <c r="F325" s="163"/>
      <c r="G325" s="163"/>
      <c r="H325" s="163"/>
      <c r="I325" s="163"/>
      <c r="J325" s="163"/>
      <c r="K325" s="163"/>
      <c r="L325" s="163"/>
      <c r="M325" s="163"/>
      <c r="N325" s="163"/>
      <c r="O325" s="163"/>
      <c r="P325" s="163"/>
      <c r="Q325" s="79"/>
      <c r="R325" s="79"/>
      <c r="S325" s="79"/>
      <c r="T325" s="79"/>
      <c r="U325" s="79"/>
      <c r="V325" s="79"/>
      <c r="W325" s="79"/>
      <c r="X325" s="79"/>
    </row>
    <row r="326" spans="1:49" ht="15.5">
      <c r="A326" s="141"/>
      <c r="B326" s="839" t="s">
        <v>459</v>
      </c>
      <c r="C326" s="840"/>
      <c r="D326" s="840"/>
      <c r="E326" s="840"/>
      <c r="F326" s="840"/>
      <c r="G326" s="840"/>
      <c r="H326" s="840"/>
      <c r="I326" s="840"/>
      <c r="J326" s="840"/>
      <c r="K326" s="840"/>
      <c r="L326" s="840"/>
      <c r="M326" s="840"/>
      <c r="N326" s="840"/>
      <c r="O326" s="840"/>
      <c r="P326" s="840"/>
      <c r="Q326" s="840"/>
      <c r="R326" s="840"/>
      <c r="S326" s="840"/>
      <c r="T326" s="840"/>
      <c r="U326" s="840"/>
      <c r="V326" s="840"/>
      <c r="W326" s="840"/>
      <c r="X326" s="840"/>
      <c r="Y326" s="840"/>
      <c r="Z326" s="840"/>
      <c r="AA326" s="840"/>
      <c r="AB326" s="840"/>
      <c r="AC326" s="77"/>
      <c r="AD326" s="77"/>
      <c r="AE326" s="77"/>
      <c r="AG326" s="77"/>
      <c r="AH326" s="77"/>
      <c r="AI326" s="77"/>
      <c r="AJ326" s="77"/>
      <c r="AK326" s="77"/>
      <c r="AL326" s="77"/>
      <c r="AM326" s="77"/>
      <c r="AN326" s="77"/>
      <c r="AO326" s="77"/>
      <c r="AP326" s="77"/>
      <c r="AQ326" s="77"/>
      <c r="AR326" s="77"/>
      <c r="AS326" s="77"/>
      <c r="AT326" s="50"/>
      <c r="AU326" s="50"/>
      <c r="AV326" s="50"/>
      <c r="AW326" s="50"/>
    </row>
    <row r="327" spans="1:49" s="77" customFormat="1">
      <c r="A327" s="146"/>
    </row>
    <row r="328" spans="1:49" s="77" customFormat="1">
      <c r="A328" s="22"/>
      <c r="B328" s="175" t="s">
        <v>357</v>
      </c>
    </row>
    <row r="329" spans="1:49" s="77" customFormat="1" ht="15.5">
      <c r="A329" s="396"/>
      <c r="B329" s="824" t="s">
        <v>460</v>
      </c>
      <c r="C329" s="824"/>
      <c r="D329" s="824"/>
      <c r="E329" s="824"/>
      <c r="F329" s="824"/>
      <c r="G329" s="824"/>
      <c r="H329" s="824"/>
      <c r="I329" s="824"/>
      <c r="J329" s="824"/>
      <c r="K329" s="824"/>
      <c r="L329" s="824"/>
      <c r="M329" s="824"/>
      <c r="N329" s="824"/>
      <c r="O329" s="824"/>
      <c r="P329" s="824"/>
      <c r="Q329" s="79"/>
      <c r="R329" s="79"/>
      <c r="S329" s="79"/>
      <c r="T329" s="79"/>
      <c r="U329" s="79"/>
      <c r="V329" s="79"/>
      <c r="W329" s="79"/>
      <c r="X329" s="79"/>
    </row>
    <row r="330" spans="1:49" s="77" customFormat="1" ht="15.5">
      <c r="A330" s="396"/>
      <c r="B330" s="824"/>
      <c r="C330" s="824"/>
      <c r="D330" s="824"/>
      <c r="E330" s="824"/>
      <c r="F330" s="824"/>
      <c r="G330" s="824"/>
      <c r="H330" s="824"/>
      <c r="I330" s="824"/>
      <c r="J330" s="824"/>
      <c r="K330" s="824"/>
      <c r="L330" s="824"/>
      <c r="M330" s="824"/>
      <c r="N330" s="824"/>
      <c r="O330" s="824"/>
      <c r="P330" s="824"/>
      <c r="Q330" s="79"/>
      <c r="R330" s="79"/>
      <c r="S330" s="79"/>
      <c r="T330" s="79"/>
      <c r="U330" s="79"/>
      <c r="V330" s="79"/>
      <c r="W330" s="79"/>
      <c r="X330" s="79"/>
    </row>
    <row r="331" spans="1:49" s="77" customFormat="1" ht="15.5">
      <c r="A331" s="396"/>
      <c r="B331" s="919"/>
      <c r="C331" s="919"/>
      <c r="D331" s="919"/>
      <c r="E331" s="919"/>
      <c r="F331" s="919"/>
      <c r="G331" s="919"/>
      <c r="H331" s="919"/>
      <c r="I331" s="919"/>
      <c r="J331" s="919"/>
      <c r="K331" s="919"/>
      <c r="L331" s="919"/>
      <c r="M331" s="919"/>
      <c r="N331" s="919"/>
      <c r="O331" s="919"/>
      <c r="P331" s="919"/>
      <c r="Q331" s="79"/>
      <c r="R331" s="79"/>
      <c r="S331" s="79"/>
      <c r="T331" s="79"/>
      <c r="U331" s="79"/>
      <c r="V331" s="79"/>
      <c r="W331" s="79"/>
      <c r="X331" s="79"/>
    </row>
    <row r="332" spans="1:49" s="77" customFormat="1" ht="15.5">
      <c r="A332" s="396"/>
      <c r="B332" s="825"/>
      <c r="C332" s="826"/>
      <c r="D332" s="826"/>
      <c r="E332" s="826"/>
      <c r="F332" s="826"/>
      <c r="G332" s="826"/>
      <c r="H332" s="826"/>
      <c r="I332" s="826"/>
      <c r="J332" s="826"/>
      <c r="K332" s="826"/>
      <c r="L332" s="826"/>
      <c r="M332" s="826"/>
      <c r="N332" s="826"/>
      <c r="O332" s="826"/>
      <c r="P332" s="827"/>
      <c r="Q332" s="79"/>
      <c r="R332" s="79"/>
      <c r="S332" s="79"/>
      <c r="T332" s="79"/>
      <c r="U332" s="79"/>
      <c r="V332" s="79"/>
      <c r="W332" s="79"/>
      <c r="X332" s="79"/>
    </row>
    <row r="333" spans="1:49" s="77" customFormat="1" ht="15.5">
      <c r="A333" s="396"/>
      <c r="B333" s="828"/>
      <c r="C333" s="829"/>
      <c r="D333" s="829"/>
      <c r="E333" s="829"/>
      <c r="F333" s="829"/>
      <c r="G333" s="829"/>
      <c r="H333" s="829"/>
      <c r="I333" s="829"/>
      <c r="J333" s="829"/>
      <c r="K333" s="829"/>
      <c r="L333" s="829"/>
      <c r="M333" s="829"/>
      <c r="N333" s="829"/>
      <c r="O333" s="829"/>
      <c r="P333" s="830"/>
      <c r="Q333" s="79"/>
      <c r="R333" s="79"/>
      <c r="S333" s="79"/>
      <c r="T333" s="79"/>
      <c r="U333" s="79"/>
      <c r="V333" s="79"/>
      <c r="W333" s="79"/>
      <c r="X333" s="79"/>
    </row>
    <row r="334" spans="1:49" s="77" customFormat="1" ht="15.5">
      <c r="A334" s="396"/>
      <c r="B334" s="828"/>
      <c r="C334" s="829"/>
      <c r="D334" s="829"/>
      <c r="E334" s="829"/>
      <c r="F334" s="829"/>
      <c r="G334" s="829"/>
      <c r="H334" s="829"/>
      <c r="I334" s="829"/>
      <c r="J334" s="829"/>
      <c r="K334" s="829"/>
      <c r="L334" s="829"/>
      <c r="M334" s="829"/>
      <c r="N334" s="829"/>
      <c r="O334" s="829"/>
      <c r="P334" s="830"/>
      <c r="Q334" s="79"/>
      <c r="R334" s="79"/>
      <c r="S334" s="79"/>
      <c r="T334" s="79"/>
      <c r="U334" s="79"/>
      <c r="V334" s="79"/>
      <c r="W334" s="79"/>
      <c r="X334" s="79"/>
    </row>
    <row r="335" spans="1:49" s="77" customFormat="1" ht="15.5">
      <c r="A335" s="396"/>
      <c r="B335" s="828"/>
      <c r="C335" s="829"/>
      <c r="D335" s="829"/>
      <c r="E335" s="829"/>
      <c r="F335" s="829"/>
      <c r="G335" s="829"/>
      <c r="H335" s="829"/>
      <c r="I335" s="829"/>
      <c r="J335" s="829"/>
      <c r="K335" s="829"/>
      <c r="L335" s="829"/>
      <c r="M335" s="829"/>
      <c r="N335" s="829"/>
      <c r="O335" s="829"/>
      <c r="P335" s="830"/>
      <c r="Q335" s="79"/>
      <c r="R335" s="79"/>
      <c r="S335" s="79"/>
      <c r="T335" s="79"/>
      <c r="U335" s="79"/>
      <c r="V335" s="79"/>
      <c r="W335" s="79"/>
      <c r="X335" s="79"/>
    </row>
    <row r="336" spans="1:49" s="77" customFormat="1" ht="15.5">
      <c r="A336" s="396"/>
      <c r="B336" s="828"/>
      <c r="C336" s="829"/>
      <c r="D336" s="829"/>
      <c r="E336" s="829"/>
      <c r="F336" s="829"/>
      <c r="G336" s="829"/>
      <c r="H336" s="829"/>
      <c r="I336" s="829"/>
      <c r="J336" s="829"/>
      <c r="K336" s="829"/>
      <c r="L336" s="829"/>
      <c r="M336" s="829"/>
      <c r="N336" s="829"/>
      <c r="O336" s="829"/>
      <c r="P336" s="830"/>
      <c r="Q336" s="79"/>
      <c r="R336" s="79"/>
      <c r="S336" s="79"/>
      <c r="T336" s="79"/>
      <c r="U336" s="79"/>
      <c r="V336" s="79"/>
      <c r="W336" s="79"/>
      <c r="X336" s="79"/>
    </row>
    <row r="337" spans="1:25" s="77" customFormat="1" ht="15.5">
      <c r="A337" s="396"/>
      <c r="B337" s="831"/>
      <c r="C337" s="832"/>
      <c r="D337" s="832"/>
      <c r="E337" s="832"/>
      <c r="F337" s="832"/>
      <c r="G337" s="832"/>
      <c r="H337" s="832"/>
      <c r="I337" s="832"/>
      <c r="J337" s="832"/>
      <c r="K337" s="832"/>
      <c r="L337" s="832"/>
      <c r="M337" s="832"/>
      <c r="N337" s="832"/>
      <c r="O337" s="832"/>
      <c r="P337" s="833"/>
      <c r="Q337" s="79"/>
      <c r="R337" s="79"/>
      <c r="S337" s="79"/>
      <c r="T337" s="79"/>
      <c r="U337" s="79"/>
      <c r="V337" s="79"/>
      <c r="W337" s="79"/>
      <c r="X337" s="79"/>
    </row>
    <row r="338" spans="1:25" s="77" customFormat="1" ht="15.5">
      <c r="A338" s="396"/>
      <c r="B338" s="163"/>
      <c r="C338" s="163"/>
      <c r="D338" s="163"/>
      <c r="E338" s="163"/>
      <c r="F338" s="163"/>
      <c r="G338" s="163"/>
      <c r="H338" s="163"/>
      <c r="I338" s="163"/>
      <c r="J338" s="163"/>
      <c r="K338" s="163"/>
      <c r="L338" s="163"/>
      <c r="M338" s="163"/>
      <c r="N338" s="163"/>
      <c r="O338" s="163"/>
      <c r="P338" s="163"/>
      <c r="Q338" s="79"/>
      <c r="R338" s="79"/>
      <c r="S338" s="79"/>
      <c r="T338" s="79"/>
      <c r="U338" s="79"/>
      <c r="V338" s="79"/>
      <c r="W338" s="79"/>
      <c r="X338" s="79"/>
    </row>
    <row r="339" spans="1:25" s="77" customFormat="1" ht="15.5">
      <c r="A339" s="146"/>
      <c r="B339" s="373" t="s">
        <v>419</v>
      </c>
      <c r="C339" s="374"/>
      <c r="D339" s="374"/>
      <c r="E339" s="374"/>
      <c r="F339" s="374"/>
      <c r="G339" s="374"/>
      <c r="H339" s="374"/>
      <c r="I339" s="374"/>
      <c r="J339" s="374"/>
      <c r="K339" s="374"/>
      <c r="L339" s="374"/>
      <c r="M339" s="374"/>
      <c r="N339" s="374"/>
      <c r="O339" s="374"/>
      <c r="P339" s="374"/>
      <c r="Q339" s="79"/>
      <c r="R339" s="79"/>
      <c r="S339" s="79"/>
      <c r="T339" s="79"/>
      <c r="U339" s="79"/>
      <c r="V339" s="79"/>
      <c r="W339" s="79"/>
      <c r="X339" s="79"/>
      <c r="Y339" s="79"/>
    </row>
    <row r="340" spans="1:25" s="77" customFormat="1" ht="14.25" customHeight="1">
      <c r="A340" s="146"/>
      <c r="B340" s="901" t="s">
        <v>420</v>
      </c>
      <c r="C340" s="901"/>
      <c r="D340" s="901"/>
      <c r="E340" s="901"/>
      <c r="F340" s="901"/>
      <c r="G340" s="901"/>
      <c r="H340" s="901"/>
      <c r="I340" s="901"/>
      <c r="J340" s="901"/>
      <c r="K340" s="901"/>
      <c r="L340" s="901"/>
      <c r="M340" s="901"/>
      <c r="N340" s="901"/>
      <c r="O340" s="901"/>
      <c r="P340" s="901"/>
    </row>
    <row r="341" spans="1:25" s="77" customFormat="1">
      <c r="A341" s="146"/>
      <c r="B341" s="901"/>
      <c r="C341" s="901"/>
      <c r="D341" s="901"/>
      <c r="E341" s="901"/>
      <c r="F341" s="901"/>
      <c r="G341" s="901"/>
      <c r="H341" s="901"/>
      <c r="I341" s="901"/>
      <c r="J341" s="901"/>
      <c r="K341" s="901"/>
      <c r="L341" s="901"/>
      <c r="M341" s="901"/>
      <c r="N341" s="901"/>
      <c r="O341" s="901"/>
      <c r="P341" s="901"/>
    </row>
    <row r="342" spans="1:25" s="77" customFormat="1">
      <c r="A342" s="146"/>
      <c r="B342" s="901"/>
      <c r="C342" s="901"/>
      <c r="D342" s="901"/>
      <c r="E342" s="901"/>
      <c r="F342" s="901"/>
      <c r="G342" s="901"/>
      <c r="H342" s="901"/>
      <c r="I342" s="901"/>
      <c r="J342" s="901"/>
      <c r="K342" s="901"/>
      <c r="L342" s="901"/>
      <c r="M342" s="901"/>
      <c r="N342" s="901"/>
      <c r="O342" s="901"/>
      <c r="P342" s="901"/>
    </row>
    <row r="343" spans="1:25" s="77" customFormat="1">
      <c r="A343" s="146"/>
      <c r="B343" s="901"/>
      <c r="C343" s="901"/>
      <c r="D343" s="901"/>
      <c r="E343" s="901"/>
      <c r="F343" s="901"/>
      <c r="G343" s="901"/>
      <c r="H343" s="901"/>
      <c r="I343" s="901"/>
      <c r="J343" s="901"/>
      <c r="K343" s="901"/>
      <c r="L343" s="901"/>
      <c r="M343" s="901"/>
      <c r="N343" s="901"/>
      <c r="O343" s="901"/>
      <c r="P343" s="901"/>
    </row>
    <row r="344" spans="1:25" s="77" customFormat="1">
      <c r="A344" s="146"/>
      <c r="B344" s="93"/>
      <c r="C344" s="93"/>
      <c r="D344" s="93"/>
      <c r="E344" s="93"/>
      <c r="F344" s="93"/>
      <c r="G344" s="93"/>
      <c r="H344" s="93"/>
      <c r="I344" s="93"/>
      <c r="J344" s="93"/>
      <c r="K344" s="93"/>
      <c r="L344" s="93"/>
      <c r="M344" s="93"/>
      <c r="N344" s="93"/>
      <c r="O344" s="93"/>
      <c r="P344" s="93"/>
    </row>
    <row r="345" spans="1:25" s="77" customFormat="1">
      <c r="A345" s="146"/>
      <c r="B345" s="791"/>
      <c r="C345" s="792"/>
      <c r="D345" s="792"/>
      <c r="E345" s="792"/>
      <c r="F345" s="792"/>
      <c r="G345" s="792"/>
      <c r="H345" s="792"/>
      <c r="I345" s="792"/>
      <c r="J345" s="792"/>
      <c r="K345" s="792"/>
      <c r="L345" s="792"/>
      <c r="M345" s="792"/>
      <c r="N345" s="792"/>
      <c r="O345" s="792"/>
      <c r="P345" s="793"/>
    </row>
    <row r="346" spans="1:25" s="77" customFormat="1">
      <c r="A346" s="146"/>
      <c r="B346" s="794"/>
      <c r="C346" s="795"/>
      <c r="D346" s="795"/>
      <c r="E346" s="795"/>
      <c r="F346" s="795"/>
      <c r="G346" s="795"/>
      <c r="H346" s="795"/>
      <c r="I346" s="795"/>
      <c r="J346" s="795"/>
      <c r="K346" s="795"/>
      <c r="L346" s="795"/>
      <c r="M346" s="795"/>
      <c r="N346" s="795"/>
      <c r="O346" s="795"/>
      <c r="P346" s="796"/>
    </row>
    <row r="347" spans="1:25" s="77" customFormat="1">
      <c r="A347" s="146"/>
      <c r="B347" s="794"/>
      <c r="C347" s="795"/>
      <c r="D347" s="795"/>
      <c r="E347" s="795"/>
      <c r="F347" s="795"/>
      <c r="G347" s="795"/>
      <c r="H347" s="795"/>
      <c r="I347" s="795"/>
      <c r="J347" s="795"/>
      <c r="K347" s="795"/>
      <c r="L347" s="795"/>
      <c r="M347" s="795"/>
      <c r="N347" s="795"/>
      <c r="O347" s="795"/>
      <c r="P347" s="796"/>
    </row>
    <row r="348" spans="1:25" s="77" customFormat="1">
      <c r="A348" s="146"/>
      <c r="B348" s="794"/>
      <c r="C348" s="795"/>
      <c r="D348" s="795"/>
      <c r="E348" s="795"/>
      <c r="F348" s="795"/>
      <c r="G348" s="795"/>
      <c r="H348" s="795"/>
      <c r="I348" s="795"/>
      <c r="J348" s="795"/>
      <c r="K348" s="795"/>
      <c r="L348" s="795"/>
      <c r="M348" s="795"/>
      <c r="N348" s="795"/>
      <c r="O348" s="795"/>
      <c r="P348" s="796"/>
    </row>
    <row r="349" spans="1:25" s="77" customFormat="1">
      <c r="A349" s="146"/>
      <c r="B349" s="794"/>
      <c r="C349" s="795"/>
      <c r="D349" s="795"/>
      <c r="E349" s="795"/>
      <c r="F349" s="795"/>
      <c r="G349" s="795"/>
      <c r="H349" s="795"/>
      <c r="I349" s="795"/>
      <c r="J349" s="795"/>
      <c r="K349" s="795"/>
      <c r="L349" s="795"/>
      <c r="M349" s="795"/>
      <c r="N349" s="795"/>
      <c r="O349" s="795"/>
      <c r="P349" s="796"/>
    </row>
    <row r="350" spans="1:25" s="77" customFormat="1">
      <c r="A350" s="146"/>
      <c r="B350" s="797"/>
      <c r="C350" s="798"/>
      <c r="D350" s="798"/>
      <c r="E350" s="798"/>
      <c r="F350" s="798"/>
      <c r="G350" s="798"/>
      <c r="H350" s="798"/>
      <c r="I350" s="798"/>
      <c r="J350" s="798"/>
      <c r="K350" s="798"/>
      <c r="L350" s="798"/>
      <c r="M350" s="798"/>
      <c r="N350" s="798"/>
      <c r="O350" s="798"/>
      <c r="P350" s="799"/>
    </row>
    <row r="351" spans="1:25" s="77" customFormat="1">
      <c r="A351" s="146"/>
    </row>
    <row r="352" spans="1:25" s="77" customFormat="1">
      <c r="A352" s="146"/>
    </row>
    <row r="353" spans="1:1" s="77" customFormat="1">
      <c r="A353" s="146"/>
    </row>
    <row r="354" spans="1:1" s="77" customFormat="1">
      <c r="A354" s="146"/>
    </row>
    <row r="355" spans="1:1" s="77" customFormat="1">
      <c r="A355" s="146"/>
    </row>
    <row r="356" spans="1:1" s="77" customFormat="1">
      <c r="A356" s="146"/>
    </row>
    <row r="357" spans="1:1" s="77" customFormat="1">
      <c r="A357" s="146"/>
    </row>
    <row r="358" spans="1:1" s="77" customFormat="1">
      <c r="A358" s="146"/>
    </row>
    <row r="359" spans="1:1" s="77" customFormat="1">
      <c r="A359" s="146"/>
    </row>
    <row r="360" spans="1:1" s="77" customFormat="1">
      <c r="A360" s="146"/>
    </row>
    <row r="361" spans="1:1" s="77" customFormat="1">
      <c r="A361" s="146"/>
    </row>
    <row r="362" spans="1:1" s="77" customFormat="1">
      <c r="A362" s="146"/>
    </row>
    <row r="363" spans="1:1" s="77" customFormat="1">
      <c r="A363" s="146"/>
    </row>
    <row r="364" spans="1:1" s="77" customFormat="1">
      <c r="A364" s="146"/>
    </row>
    <row r="365" spans="1:1" s="77" customFormat="1">
      <c r="A365" s="146"/>
    </row>
    <row r="366" spans="1:1" s="77" customFormat="1">
      <c r="A366" s="146"/>
    </row>
    <row r="367" spans="1:1" s="77" customFormat="1">
      <c r="A367" s="146"/>
    </row>
    <row r="368" spans="1:1" s="77" customFormat="1">
      <c r="A368" s="146"/>
    </row>
    <row r="369" spans="1:1" s="77" customFormat="1">
      <c r="A369" s="146"/>
    </row>
    <row r="370" spans="1:1" s="77" customFormat="1">
      <c r="A370" s="146"/>
    </row>
    <row r="371" spans="1:1" s="77" customFormat="1">
      <c r="A371" s="146"/>
    </row>
    <row r="372" spans="1:1" s="77" customFormat="1">
      <c r="A372" s="146"/>
    </row>
    <row r="373" spans="1:1" s="77" customFormat="1">
      <c r="A373" s="146"/>
    </row>
    <row r="374" spans="1:1" s="77" customFormat="1">
      <c r="A374" s="146"/>
    </row>
    <row r="375" spans="1:1" s="77" customFormat="1">
      <c r="A375" s="146"/>
    </row>
    <row r="376" spans="1:1" s="77" customFormat="1">
      <c r="A376" s="146"/>
    </row>
    <row r="377" spans="1:1" s="77" customFormat="1">
      <c r="A377" s="146"/>
    </row>
    <row r="378" spans="1:1" s="77" customFormat="1">
      <c r="A378" s="146"/>
    </row>
    <row r="379" spans="1:1" s="77" customFormat="1">
      <c r="A379" s="146"/>
    </row>
    <row r="380" spans="1:1" s="77" customFormat="1">
      <c r="A380" s="146"/>
    </row>
    <row r="381" spans="1:1" s="77" customFormat="1">
      <c r="A381" s="146"/>
    </row>
    <row r="382" spans="1:1" s="77" customFormat="1">
      <c r="A382" s="146"/>
    </row>
    <row r="383" spans="1:1" s="77" customFormat="1">
      <c r="A383" s="146"/>
    </row>
    <row r="384" spans="1:1" s="77" customFormat="1">
      <c r="A384" s="146"/>
    </row>
    <row r="385" spans="1:1" s="77" customFormat="1">
      <c r="A385" s="146"/>
    </row>
    <row r="386" spans="1:1" s="77" customFormat="1">
      <c r="A386" s="146"/>
    </row>
    <row r="387" spans="1:1" s="77" customFormat="1">
      <c r="A387" s="146"/>
    </row>
    <row r="388" spans="1:1" s="77" customFormat="1">
      <c r="A388" s="146"/>
    </row>
    <row r="389" spans="1:1" s="77" customFormat="1">
      <c r="A389" s="146"/>
    </row>
    <row r="390" spans="1:1" s="77" customFormat="1">
      <c r="A390" s="146"/>
    </row>
    <row r="391" spans="1:1" s="77" customFormat="1">
      <c r="A391" s="146"/>
    </row>
    <row r="392" spans="1:1" s="77" customFormat="1">
      <c r="A392" s="146"/>
    </row>
    <row r="393" spans="1:1" s="77" customFormat="1">
      <c r="A393" s="146"/>
    </row>
    <row r="394" spans="1:1" s="77" customFormat="1">
      <c r="A394" s="146"/>
    </row>
    <row r="395" spans="1:1" s="77" customFormat="1">
      <c r="A395" s="146"/>
    </row>
    <row r="396" spans="1:1" s="77" customFormat="1">
      <c r="A396" s="146"/>
    </row>
    <row r="397" spans="1:1" s="77" customFormat="1">
      <c r="A397" s="146"/>
    </row>
    <row r="398" spans="1:1" s="77" customFormat="1">
      <c r="A398" s="146"/>
    </row>
    <row r="399" spans="1:1" s="77" customFormat="1">
      <c r="A399" s="146"/>
    </row>
    <row r="400" spans="1:1" s="77" customFormat="1">
      <c r="A400" s="146"/>
    </row>
    <row r="401" spans="1:1" s="77" customFormat="1">
      <c r="A401" s="146"/>
    </row>
    <row r="402" spans="1:1" s="77" customFormat="1">
      <c r="A402" s="146"/>
    </row>
    <row r="403" spans="1:1" s="77" customFormat="1">
      <c r="A403" s="146"/>
    </row>
    <row r="404" spans="1:1" s="77" customFormat="1">
      <c r="A404" s="146"/>
    </row>
    <row r="405" spans="1:1" s="77" customFormat="1">
      <c r="A405" s="146"/>
    </row>
    <row r="406" spans="1:1" s="77" customFormat="1">
      <c r="A406" s="146"/>
    </row>
    <row r="407" spans="1:1" s="77" customFormat="1">
      <c r="A407" s="146"/>
    </row>
    <row r="408" spans="1:1" s="77" customFormat="1">
      <c r="A408" s="146"/>
    </row>
    <row r="409" spans="1:1" s="77" customFormat="1">
      <c r="A409" s="146"/>
    </row>
    <row r="410" spans="1:1" s="77" customFormat="1">
      <c r="A410" s="146"/>
    </row>
    <row r="411" spans="1:1" s="77" customFormat="1">
      <c r="A411" s="146"/>
    </row>
    <row r="412" spans="1:1" s="77" customFormat="1">
      <c r="A412" s="146"/>
    </row>
    <row r="413" spans="1:1" s="77" customFormat="1">
      <c r="A413" s="146"/>
    </row>
    <row r="414" spans="1:1" s="77" customFormat="1">
      <c r="A414" s="146"/>
    </row>
    <row r="415" spans="1:1" s="77" customFormat="1">
      <c r="A415" s="146"/>
    </row>
    <row r="416" spans="1:1" s="77" customFormat="1">
      <c r="A416" s="146"/>
    </row>
    <row r="417" spans="1:1" s="77" customFormat="1">
      <c r="A417" s="146"/>
    </row>
    <row r="418" spans="1:1" s="77" customFormat="1">
      <c r="A418" s="146"/>
    </row>
    <row r="419" spans="1:1" s="77" customFormat="1">
      <c r="A419" s="146"/>
    </row>
    <row r="420" spans="1:1" s="77" customFormat="1">
      <c r="A420" s="146"/>
    </row>
    <row r="421" spans="1:1" s="77" customFormat="1">
      <c r="A421" s="146"/>
    </row>
    <row r="422" spans="1:1" s="77" customFormat="1">
      <c r="A422" s="146"/>
    </row>
    <row r="423" spans="1:1" s="77" customFormat="1">
      <c r="A423" s="146"/>
    </row>
    <row r="424" spans="1:1" s="77" customFormat="1">
      <c r="A424" s="146"/>
    </row>
    <row r="425" spans="1:1" s="77" customFormat="1">
      <c r="A425" s="146"/>
    </row>
    <row r="426" spans="1:1" s="77" customFormat="1">
      <c r="A426" s="146"/>
    </row>
    <row r="427" spans="1:1" s="77" customFormat="1">
      <c r="A427" s="146"/>
    </row>
    <row r="428" spans="1:1" s="77" customFormat="1">
      <c r="A428" s="146"/>
    </row>
    <row r="429" spans="1:1" s="77" customFormat="1">
      <c r="A429" s="146"/>
    </row>
    <row r="430" spans="1:1" s="77" customFormat="1">
      <c r="A430" s="146"/>
    </row>
    <row r="431" spans="1:1" s="77" customFormat="1">
      <c r="A431" s="146"/>
    </row>
    <row r="432" spans="1:1" s="77" customFormat="1">
      <c r="A432" s="146"/>
    </row>
    <row r="433" spans="1:1" s="77" customFormat="1">
      <c r="A433" s="146"/>
    </row>
    <row r="434" spans="1:1" s="77" customFormat="1">
      <c r="A434" s="146"/>
    </row>
    <row r="435" spans="1:1" s="77" customFormat="1">
      <c r="A435" s="146"/>
    </row>
    <row r="436" spans="1:1" s="77" customFormat="1">
      <c r="A436" s="146"/>
    </row>
    <row r="437" spans="1:1" s="77" customFormat="1">
      <c r="A437" s="146"/>
    </row>
    <row r="438" spans="1:1" s="77" customFormat="1">
      <c r="A438" s="146"/>
    </row>
    <row r="439" spans="1:1" s="77" customFormat="1">
      <c r="A439" s="146"/>
    </row>
    <row r="440" spans="1:1" s="77" customFormat="1">
      <c r="A440" s="146"/>
    </row>
    <row r="441" spans="1:1" s="77" customFormat="1">
      <c r="A441" s="146"/>
    </row>
    <row r="442" spans="1:1" s="77" customFormat="1">
      <c r="A442" s="146"/>
    </row>
    <row r="443" spans="1:1" s="77" customFormat="1">
      <c r="A443" s="146"/>
    </row>
    <row r="444" spans="1:1" s="77" customFormat="1">
      <c r="A444" s="146"/>
    </row>
    <row r="445" spans="1:1" s="77" customFormat="1">
      <c r="A445" s="146"/>
    </row>
    <row r="446" spans="1:1" s="77" customFormat="1">
      <c r="A446" s="146"/>
    </row>
    <row r="447" spans="1:1" s="77" customFormat="1">
      <c r="A447" s="146"/>
    </row>
    <row r="448" spans="1:1" s="77" customFormat="1">
      <c r="A448" s="146"/>
    </row>
    <row r="449" spans="1:1" s="77" customFormat="1">
      <c r="A449" s="146"/>
    </row>
    <row r="450" spans="1:1" s="77" customFormat="1">
      <c r="A450" s="146"/>
    </row>
    <row r="451" spans="1:1" s="77" customFormat="1">
      <c r="A451" s="146"/>
    </row>
    <row r="452" spans="1:1" s="77" customFormat="1">
      <c r="A452" s="146"/>
    </row>
    <row r="453" spans="1:1" s="77" customFormat="1">
      <c r="A453" s="146"/>
    </row>
    <row r="454" spans="1:1" s="77" customFormat="1">
      <c r="A454" s="146"/>
    </row>
    <row r="455" spans="1:1" s="77" customFormat="1">
      <c r="A455" s="146"/>
    </row>
    <row r="456" spans="1:1" s="77" customFormat="1">
      <c r="A456" s="146"/>
    </row>
    <row r="457" spans="1:1" s="77" customFormat="1">
      <c r="A457" s="146"/>
    </row>
    <row r="458" spans="1:1" s="77" customFormat="1">
      <c r="A458" s="146"/>
    </row>
    <row r="459" spans="1:1" s="77" customFormat="1">
      <c r="A459" s="146"/>
    </row>
    <row r="460" spans="1:1" s="77" customFormat="1">
      <c r="A460" s="146"/>
    </row>
    <row r="461" spans="1:1" s="77" customFormat="1">
      <c r="A461" s="146"/>
    </row>
    <row r="462" spans="1:1" s="77" customFormat="1">
      <c r="A462" s="146"/>
    </row>
    <row r="463" spans="1:1" s="77" customFormat="1">
      <c r="A463" s="146"/>
    </row>
    <row r="464" spans="1:1" s="77" customFormat="1">
      <c r="A464" s="146"/>
    </row>
    <row r="465" spans="1:1" s="77" customFormat="1">
      <c r="A465" s="146"/>
    </row>
    <row r="466" spans="1:1" s="77" customFormat="1">
      <c r="A466" s="146"/>
    </row>
    <row r="467" spans="1:1" s="77" customFormat="1">
      <c r="A467" s="146"/>
    </row>
    <row r="468" spans="1:1" s="77" customFormat="1">
      <c r="A468" s="146"/>
    </row>
    <row r="469" spans="1:1" s="77" customFormat="1">
      <c r="A469" s="146"/>
    </row>
    <row r="470" spans="1:1" s="77" customFormat="1">
      <c r="A470" s="146"/>
    </row>
    <row r="471" spans="1:1" s="77" customFormat="1">
      <c r="A471" s="146"/>
    </row>
    <row r="472" spans="1:1" s="77" customFormat="1">
      <c r="A472" s="146"/>
    </row>
    <row r="473" spans="1:1" s="77" customFormat="1">
      <c r="A473" s="146"/>
    </row>
    <row r="474" spans="1:1" s="77" customFormat="1">
      <c r="A474" s="146"/>
    </row>
    <row r="475" spans="1:1" s="77" customFormat="1">
      <c r="A475" s="146"/>
    </row>
    <row r="476" spans="1:1" s="77" customFormat="1">
      <c r="A476" s="146"/>
    </row>
    <row r="477" spans="1:1" s="77" customFormat="1">
      <c r="A477" s="146"/>
    </row>
    <row r="478" spans="1:1" s="77" customFormat="1">
      <c r="A478" s="146"/>
    </row>
    <row r="479" spans="1:1" s="77" customFormat="1">
      <c r="A479" s="146"/>
    </row>
    <row r="480" spans="1:1" s="77" customFormat="1">
      <c r="A480" s="146"/>
    </row>
    <row r="481" spans="1:49" s="77" customFormat="1">
      <c r="A481" s="146"/>
    </row>
    <row r="482" spans="1:49" s="77" customFormat="1">
      <c r="A482" s="146"/>
    </row>
    <row r="483" spans="1:49" s="77" customFormat="1">
      <c r="A483" s="146"/>
    </row>
    <row r="484" spans="1:49" s="77" customFormat="1">
      <c r="A484" s="146"/>
    </row>
    <row r="485" spans="1:49" s="77" customFormat="1">
      <c r="A485" s="146"/>
    </row>
    <row r="486" spans="1:49" s="77" customFormat="1">
      <c r="A486" s="146"/>
    </row>
    <row r="487" spans="1:49" s="77" customFormat="1">
      <c r="A487" s="146"/>
    </row>
    <row r="488" spans="1:49" s="77" customFormat="1">
      <c r="A488" s="146"/>
    </row>
    <row r="489" spans="1:49" s="77" customFormat="1">
      <c r="A489" s="146"/>
    </row>
    <row r="490" spans="1:49" s="77" customFormat="1">
      <c r="A490" s="146"/>
    </row>
    <row r="491" spans="1:49" s="77" customFormat="1">
      <c r="A491" s="146"/>
    </row>
    <row r="492" spans="1:49" s="77" customFormat="1">
      <c r="A492" s="146"/>
    </row>
    <row r="493" spans="1:49" s="77" customFormat="1">
      <c r="A493" s="146"/>
    </row>
    <row r="494" spans="1:49" s="77" customFormat="1">
      <c r="A494" s="146"/>
    </row>
    <row r="495" spans="1:49">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G495" s="50"/>
      <c r="AH495" s="50"/>
      <c r="AI495" s="50"/>
      <c r="AJ495" s="50"/>
      <c r="AK495" s="50"/>
      <c r="AL495" s="50"/>
      <c r="AM495" s="50"/>
      <c r="AN495" s="50"/>
      <c r="AO495" s="50"/>
      <c r="AP495" s="50"/>
      <c r="AQ495" s="50"/>
      <c r="AR495" s="50"/>
      <c r="AS495" s="50"/>
      <c r="AT495" s="50"/>
      <c r="AU495" s="50"/>
      <c r="AV495" s="50"/>
      <c r="AW495" s="50"/>
    </row>
    <row r="496" spans="1:49">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G496" s="50"/>
      <c r="AH496" s="50"/>
      <c r="AI496" s="50"/>
      <c r="AJ496" s="50"/>
      <c r="AK496" s="50"/>
      <c r="AL496" s="50"/>
      <c r="AM496" s="50"/>
      <c r="AN496" s="50"/>
      <c r="AO496" s="50"/>
      <c r="AP496" s="50"/>
      <c r="AQ496" s="50"/>
      <c r="AR496" s="50"/>
      <c r="AS496" s="50"/>
      <c r="AT496" s="50"/>
      <c r="AU496" s="50"/>
      <c r="AV496" s="50"/>
      <c r="AW496" s="50"/>
    </row>
  </sheetData>
  <sheetProtection algorithmName="SHA-512" hashValue="mQSnJAdbAG4ARMt6wEx1l9dqOYDw434t+naqea2kn8JKxTMHk0Mcqb2A58npVfDwOS7KcuK9SqlmK2OWA+BhFA==" saltValue="oLdUiQT710KFlYOVdWWjXA==" spinCount="100000" sheet="1" formatCells="0" formatColumns="0" formatRows="0" insertColumns="0" insertRows="0" insertHyperlinks="0" deleteColumns="0" deleteRows="0" sort="0" autoFilter="0" pivotTables="0"/>
  <mergeCells count="226">
    <mergeCell ref="P6:P7"/>
    <mergeCell ref="Q6:Q7"/>
    <mergeCell ref="B9:F10"/>
    <mergeCell ref="G9:Q10"/>
    <mergeCell ref="B14:Q16"/>
    <mergeCell ref="B20:Q22"/>
    <mergeCell ref="B5:Q5"/>
    <mergeCell ref="B6:B7"/>
    <mergeCell ref="C6:H7"/>
    <mergeCell ref="I6:I7"/>
    <mergeCell ref="J6:J7"/>
    <mergeCell ref="K6:K7"/>
    <mergeCell ref="L6:L7"/>
    <mergeCell ref="M6:M7"/>
    <mergeCell ref="N6:N7"/>
    <mergeCell ref="O6:O7"/>
    <mergeCell ref="X64:Z64"/>
    <mergeCell ref="B73:AB73"/>
    <mergeCell ref="B23:Q31"/>
    <mergeCell ref="B35:Q43"/>
    <mergeCell ref="B45:Q46"/>
    <mergeCell ref="B48:AB48"/>
    <mergeCell ref="B50:H51"/>
    <mergeCell ref="I52:J53"/>
    <mergeCell ref="X52:Z52"/>
    <mergeCell ref="B75:Q80"/>
    <mergeCell ref="B81:Q82"/>
    <mergeCell ref="B84:Q89"/>
    <mergeCell ref="B91:Q91"/>
    <mergeCell ref="B93:Q98"/>
    <mergeCell ref="B100:Q114"/>
    <mergeCell ref="E58:F58"/>
    <mergeCell ref="E59:F59"/>
    <mergeCell ref="B62:H63"/>
    <mergeCell ref="I64:J65"/>
    <mergeCell ref="B122:D122"/>
    <mergeCell ref="F122:H122"/>
    <mergeCell ref="B123:D123"/>
    <mergeCell ref="F123:H123"/>
    <mergeCell ref="B124:D124"/>
    <mergeCell ref="F124:H124"/>
    <mergeCell ref="B116:Z116"/>
    <mergeCell ref="X119:Z119"/>
    <mergeCell ref="B120:D120"/>
    <mergeCell ref="F120:H120"/>
    <mergeCell ref="B121:D121"/>
    <mergeCell ref="F121:H121"/>
    <mergeCell ref="B128:D128"/>
    <mergeCell ref="F128:H128"/>
    <mergeCell ref="B129:D129"/>
    <mergeCell ref="F129:H129"/>
    <mergeCell ref="B130:D130"/>
    <mergeCell ref="F130:H130"/>
    <mergeCell ref="B125:D125"/>
    <mergeCell ref="F125:H125"/>
    <mergeCell ref="B126:D126"/>
    <mergeCell ref="F126:H126"/>
    <mergeCell ref="B127:D127"/>
    <mergeCell ref="F127:H127"/>
    <mergeCell ref="B141:D141"/>
    <mergeCell ref="F141:H141"/>
    <mergeCell ref="B142:D142"/>
    <mergeCell ref="F142:H142"/>
    <mergeCell ref="B143:D143"/>
    <mergeCell ref="F143:H143"/>
    <mergeCell ref="B131:D131"/>
    <mergeCell ref="F131:H131"/>
    <mergeCell ref="B132:H132"/>
    <mergeCell ref="B133:H133"/>
    <mergeCell ref="B137:Z137"/>
    <mergeCell ref="X140:Z140"/>
    <mergeCell ref="B147:D147"/>
    <mergeCell ref="F147:H147"/>
    <mergeCell ref="B148:D148"/>
    <mergeCell ref="F148:H148"/>
    <mergeCell ref="B149:D149"/>
    <mergeCell ref="F149:H149"/>
    <mergeCell ref="B144:D144"/>
    <mergeCell ref="F144:H144"/>
    <mergeCell ref="B145:D145"/>
    <mergeCell ref="F145:H145"/>
    <mergeCell ref="B146:D146"/>
    <mergeCell ref="F146:H146"/>
    <mergeCell ref="B153:H153"/>
    <mergeCell ref="B154:H154"/>
    <mergeCell ref="B158:AB158"/>
    <mergeCell ref="B160:Q162"/>
    <mergeCell ref="B163:Q168"/>
    <mergeCell ref="B170:Q181"/>
    <mergeCell ref="B150:D150"/>
    <mergeCell ref="F150:H150"/>
    <mergeCell ref="B151:D151"/>
    <mergeCell ref="F151:H151"/>
    <mergeCell ref="B152:D152"/>
    <mergeCell ref="F152:H152"/>
    <mergeCell ref="B189:D189"/>
    <mergeCell ref="F189:H189"/>
    <mergeCell ref="B190:D190"/>
    <mergeCell ref="F190:H190"/>
    <mergeCell ref="B191:D191"/>
    <mergeCell ref="F191:H191"/>
    <mergeCell ref="B183:Z183"/>
    <mergeCell ref="X186:Z186"/>
    <mergeCell ref="B187:D187"/>
    <mergeCell ref="F187:H187"/>
    <mergeCell ref="B188:D188"/>
    <mergeCell ref="F188:H188"/>
    <mergeCell ref="B195:D195"/>
    <mergeCell ref="F195:H195"/>
    <mergeCell ref="B196:D196"/>
    <mergeCell ref="F196:H196"/>
    <mergeCell ref="B197:D197"/>
    <mergeCell ref="F197:H197"/>
    <mergeCell ref="B192:D192"/>
    <mergeCell ref="F192:H192"/>
    <mergeCell ref="B193:D193"/>
    <mergeCell ref="F193:H193"/>
    <mergeCell ref="B194:D194"/>
    <mergeCell ref="F194:H194"/>
    <mergeCell ref="B208:D208"/>
    <mergeCell ref="F208:H208"/>
    <mergeCell ref="B209:D209"/>
    <mergeCell ref="F209:H209"/>
    <mergeCell ref="B210:D210"/>
    <mergeCell ref="F210:H210"/>
    <mergeCell ref="B198:D198"/>
    <mergeCell ref="F198:H198"/>
    <mergeCell ref="B199:H199"/>
    <mergeCell ref="B200:H200"/>
    <mergeCell ref="B204:Z204"/>
    <mergeCell ref="X207:Z207"/>
    <mergeCell ref="B214:D214"/>
    <mergeCell ref="F214:H214"/>
    <mergeCell ref="B215:D215"/>
    <mergeCell ref="F215:H215"/>
    <mergeCell ref="B216:D216"/>
    <mergeCell ref="F216:H216"/>
    <mergeCell ref="B211:D211"/>
    <mergeCell ref="F211:H211"/>
    <mergeCell ref="B212:D212"/>
    <mergeCell ref="F212:H212"/>
    <mergeCell ref="B213:D213"/>
    <mergeCell ref="F213:H213"/>
    <mergeCell ref="B220:H220"/>
    <mergeCell ref="B221:H221"/>
    <mergeCell ref="B225:AB225"/>
    <mergeCell ref="B227:P234"/>
    <mergeCell ref="B237:P242"/>
    <mergeCell ref="B244:AA244"/>
    <mergeCell ref="B217:D217"/>
    <mergeCell ref="F217:H217"/>
    <mergeCell ref="B218:D218"/>
    <mergeCell ref="F218:H218"/>
    <mergeCell ref="B219:D219"/>
    <mergeCell ref="F219:H219"/>
    <mergeCell ref="B263:D263"/>
    <mergeCell ref="F263:H263"/>
    <mergeCell ref="B264:D264"/>
    <mergeCell ref="F264:H264"/>
    <mergeCell ref="B265:D265"/>
    <mergeCell ref="F265:H265"/>
    <mergeCell ref="B245:Q256"/>
    <mergeCell ref="B257:Z257"/>
    <mergeCell ref="X260:Z260"/>
    <mergeCell ref="B261:D261"/>
    <mergeCell ref="F261:H261"/>
    <mergeCell ref="B262:D262"/>
    <mergeCell ref="F262:H262"/>
    <mergeCell ref="B269:D269"/>
    <mergeCell ref="F269:H269"/>
    <mergeCell ref="B270:D270"/>
    <mergeCell ref="F270:H270"/>
    <mergeCell ref="B271:D271"/>
    <mergeCell ref="F271:H271"/>
    <mergeCell ref="B266:D266"/>
    <mergeCell ref="F266:H266"/>
    <mergeCell ref="B267:D267"/>
    <mergeCell ref="F267:H267"/>
    <mergeCell ref="B268:D268"/>
    <mergeCell ref="F268:H268"/>
    <mergeCell ref="B282:D282"/>
    <mergeCell ref="F282:H282"/>
    <mergeCell ref="B283:D283"/>
    <mergeCell ref="F283:H283"/>
    <mergeCell ref="B284:D284"/>
    <mergeCell ref="F284:H284"/>
    <mergeCell ref="B272:D272"/>
    <mergeCell ref="F272:H272"/>
    <mergeCell ref="B273:H273"/>
    <mergeCell ref="B274:H274"/>
    <mergeCell ref="B278:Z278"/>
    <mergeCell ref="X281:Z281"/>
    <mergeCell ref="B288:D288"/>
    <mergeCell ref="F288:H288"/>
    <mergeCell ref="B289:D289"/>
    <mergeCell ref="F289:H289"/>
    <mergeCell ref="B290:D290"/>
    <mergeCell ref="F290:H290"/>
    <mergeCell ref="B285:D285"/>
    <mergeCell ref="F285:H285"/>
    <mergeCell ref="B286:D286"/>
    <mergeCell ref="F286:H286"/>
    <mergeCell ref="B287:D287"/>
    <mergeCell ref="F287:H287"/>
    <mergeCell ref="B294:H294"/>
    <mergeCell ref="B295:H295"/>
    <mergeCell ref="B298:AB298"/>
    <mergeCell ref="B300:L301"/>
    <mergeCell ref="B303:C303"/>
    <mergeCell ref="B291:D291"/>
    <mergeCell ref="F291:H291"/>
    <mergeCell ref="B292:D292"/>
    <mergeCell ref="F292:H292"/>
    <mergeCell ref="B293:D293"/>
    <mergeCell ref="F293:H293"/>
    <mergeCell ref="B345:P350"/>
    <mergeCell ref="B326:AB326"/>
    <mergeCell ref="B329:P331"/>
    <mergeCell ref="B332:P337"/>
    <mergeCell ref="B340:P343"/>
    <mergeCell ref="B305:P308"/>
    <mergeCell ref="B311:P311"/>
    <mergeCell ref="B313:C314"/>
    <mergeCell ref="D313:I314"/>
    <mergeCell ref="B316:C316"/>
    <mergeCell ref="B318:P324"/>
  </mergeCells>
  <conditionalFormatting sqref="K51:V51">
    <cfRule type="containsText" dxfId="72" priority="2" operator="containsText" text="Project">
      <formula>NOT(ISERROR(SEARCH("Project",K51)))</formula>
    </cfRule>
  </conditionalFormatting>
  <conditionalFormatting sqref="K63:V63">
    <cfRule type="containsText" dxfId="71" priority="1" operator="containsText" text="Project">
      <formula>NOT(ISERROR(SEARCH("Project",K63)))</formula>
    </cfRule>
  </conditionalFormatting>
  <conditionalFormatting sqref="K119:V119">
    <cfRule type="notContainsBlanks" dxfId="70" priority="9">
      <formula>LEN(TRIM(K119))&gt;0</formula>
    </cfRule>
  </conditionalFormatting>
  <conditionalFormatting sqref="K140:V140">
    <cfRule type="notContainsBlanks" dxfId="69" priority="10">
      <formula>LEN(TRIM(K140))&gt;0</formula>
    </cfRule>
  </conditionalFormatting>
  <conditionalFormatting sqref="K186:V186">
    <cfRule type="notContainsBlanks" dxfId="68" priority="6">
      <formula>LEN(TRIM(K186))&gt;0</formula>
    </cfRule>
  </conditionalFormatting>
  <conditionalFormatting sqref="K207:V207">
    <cfRule type="notContainsBlanks" dxfId="67" priority="4">
      <formula>LEN(TRIM(K207))&gt;0</formula>
    </cfRule>
  </conditionalFormatting>
  <conditionalFormatting sqref="K260:V260">
    <cfRule type="notContainsBlanks" dxfId="66" priority="5">
      <formula>LEN(TRIM(K260))&gt;0</formula>
    </cfRule>
  </conditionalFormatting>
  <conditionalFormatting sqref="K281:V281">
    <cfRule type="notContainsBlanks" dxfId="65" priority="3">
      <formula>LEN(TRIM(K281))&gt;0</formula>
    </cfRule>
  </conditionalFormatting>
  <dataValidations count="6">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700-000000000000}"/>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700-000001000000}"/>
    <dataValidation type="decimal" showInputMessage="1" showErrorMessage="1" sqref="K209:V219 X209:Z219 K188:V198 X188:Z198 K142:V152 X142:Z152 K262:V272 X262:Z272 K283:V293 X283:Z293 X121:Z131 K121:V131" xr:uid="{00000000-0002-0000-0700-000002000000}">
      <formula1>0</formula1>
      <formula2>1E+39</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2 B305 B237 B84 B93 B163 B345" xr:uid="{00000000-0002-0000-0700-000003000000}"/>
    <dataValidation allowBlank="1" showInputMessage="1" showErrorMessage="1" promptTitle="Add formula" prompt="Please add formula using the parameters above resulting in GHG emissions per year." sqref="K132:V132 K153:V153 K199:V199 K220:V220 K273:V273 K294:V294" xr:uid="{00000000-0002-0000-0700-000004000000}"/>
    <dataValidation allowBlank="1" showInputMessage="1" showErrorMessage="1" promptTitle="Add formula" prompt="Please add formula using the parameters above resulting in GHG emissions." sqref="X133:Z133 X154:Z154 X200:Z200 X221:Z221 X274:Z274 X295:Z295" xr:uid="{00000000-0002-0000-0700-000005000000}"/>
  </dataValidations>
  <hyperlinks>
    <hyperlink ref="C6:H7" location="'SI1 | 2 CSE'!A1" display="SI 1 | 2: Indirect mitigation (Carbon stock enhancement)" xr:uid="{00000000-0004-0000-0700-000000000000}"/>
    <hyperlink ref="O6:O7" location="'Basic Data'!A1" display="Basic Data" xr:uid="{00000000-0004-0000-0700-000001000000}"/>
    <hyperlink ref="P6:P7" location="Manual!A1" display="Manual" xr:uid="{00000000-0004-0000-0700-000002000000}"/>
    <hyperlink ref="Q6:Q7" location="Overview!A1" display="Overview" xr:uid="{00000000-0004-0000-0700-000003000000}"/>
    <hyperlink ref="I6:I7" location="'SI1 | 3'!A1" display="&gt;" xr:uid="{00000000-0004-0000-0700-000004000000}"/>
    <hyperlink ref="B6:B7" location="'SI1 | 2 ER'!A1" display="&lt;" xr:uid="{00000000-0004-0000-0700-000005000000}"/>
  </hyperlinks>
  <pageMargins left="0.7" right="0.7" top="0.78740157499999996" bottom="0.78740157499999996" header="0.3" footer="0.3"/>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containsText" priority="11" operator="containsText" id="{2269C226-6491-47E5-BFF7-67D2A9F53075}">
            <xm:f>NOT(ISERROR(SEARCH(Calc!$D$67,G9)))</xm:f>
            <xm:f>Calc!$D$67</xm:f>
            <x14:dxf>
              <fill>
                <patternFill>
                  <bgColor theme="5" tint="0.39994506668294322"/>
                </patternFill>
              </fill>
            </x14:dxf>
          </x14:cfRule>
          <x14:cfRule type="containsText" priority="12" operator="containsText" id="{8367A571-2381-40AC-BC0D-D1F3E51825F3}">
            <xm:f>NOT(ISERROR(SEARCH(Calc!$D$68,G9)))</xm:f>
            <xm:f>Calc!$D$68</xm:f>
            <x14:dxf>
              <fill>
                <patternFill>
                  <bgColor theme="4" tint="0.79998168889431442"/>
                </patternFill>
              </fill>
            </x14:dxf>
          </x14:cfRule>
          <x14:cfRule type="containsText" priority="13" operator="containsText" id="{5965811F-76FA-4EDA-8E49-199442C7A5D3}">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Calc!$M$67:$M$70</xm:f>
          </x14:formula1>
          <xm:sqref>B313:C314</xm:sqref>
        </x14:dataValidation>
        <x14:dataValidation type="list" allowBlank="1" showInputMessage="1" showErrorMessage="1" xr:uid="{00000000-0002-0000-0700-000007000000}">
          <x14:formula1>
            <xm:f>Calc!$A$32:$A$34</xm:f>
          </x14:formula1>
          <xm:sqref>N300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76"/>
  <sheetViews>
    <sheetView zoomScale="80" zoomScaleNormal="80" workbookViewId="0">
      <pane ySplit="10" topLeftCell="A11" activePane="bottomLeft" state="frozen"/>
      <selection activeCell="B235" sqref="B235:AA253"/>
      <selection pane="bottomLeft" activeCell="B235" sqref="B235:AA253"/>
    </sheetView>
  </sheetViews>
  <sheetFormatPr defaultColWidth="11" defaultRowHeight="14"/>
  <cols>
    <col min="1" max="1" width="11" style="394" customWidth="1"/>
    <col min="2" max="3" width="11" style="9" customWidth="1"/>
    <col min="4" max="4" width="12.08203125" style="9" customWidth="1"/>
    <col min="5" max="6" width="11" style="9" customWidth="1"/>
    <col min="7" max="16" width="11" style="9"/>
    <col min="17" max="16384" width="11" style="77"/>
  </cols>
  <sheetData>
    <row r="1" spans="1:33">
      <c r="A1" s="2"/>
      <c r="B1" s="70"/>
      <c r="C1" s="70"/>
      <c r="D1" s="70"/>
      <c r="E1" s="70"/>
      <c r="F1" s="70"/>
      <c r="G1" s="70"/>
      <c r="H1" s="70"/>
      <c r="I1" s="70"/>
      <c r="J1" s="70"/>
      <c r="K1" s="70"/>
      <c r="L1" s="70"/>
      <c r="M1" s="70"/>
      <c r="N1" s="70"/>
      <c r="O1" s="70"/>
      <c r="P1" s="70"/>
    </row>
    <row r="2" spans="1:33">
      <c r="A2" s="2"/>
      <c r="B2" s="70"/>
      <c r="C2" s="70"/>
      <c r="D2" s="70"/>
      <c r="E2" s="70"/>
      <c r="F2" s="70"/>
      <c r="G2" s="70"/>
      <c r="H2" s="70"/>
      <c r="I2" s="70"/>
      <c r="J2" s="70"/>
      <c r="K2" s="70"/>
      <c r="L2" s="70"/>
      <c r="M2" s="70"/>
      <c r="N2" s="70"/>
      <c r="O2" s="70"/>
      <c r="P2" s="70"/>
    </row>
    <row r="3" spans="1:33">
      <c r="A3" s="2"/>
      <c r="B3" s="70"/>
      <c r="C3" s="70"/>
      <c r="D3" s="70"/>
      <c r="E3" s="70"/>
      <c r="F3" s="70"/>
      <c r="G3" s="70"/>
      <c r="H3" s="70"/>
      <c r="I3" s="70"/>
      <c r="J3" s="70"/>
      <c r="K3" s="70"/>
      <c r="L3" s="70"/>
      <c r="M3" s="70"/>
      <c r="N3" s="70"/>
      <c r="O3" s="70"/>
      <c r="P3" s="70"/>
    </row>
    <row r="4" spans="1:33">
      <c r="A4" s="2"/>
      <c r="B4" s="70"/>
      <c r="C4" s="70"/>
      <c r="D4" s="70"/>
      <c r="E4" s="70"/>
      <c r="F4" s="70"/>
      <c r="G4" s="70"/>
      <c r="H4" s="70"/>
      <c r="I4" s="70"/>
      <c r="J4" s="70"/>
      <c r="K4" s="70"/>
      <c r="L4" s="70"/>
      <c r="M4" s="70"/>
      <c r="N4" s="70"/>
      <c r="O4" s="70"/>
      <c r="P4" s="70"/>
    </row>
    <row r="5" spans="1:33" ht="15" customHeight="1">
      <c r="A5" s="2"/>
      <c r="B5" s="618" t="s">
        <v>128</v>
      </c>
      <c r="C5" s="618"/>
      <c r="D5" s="618"/>
      <c r="E5" s="618"/>
      <c r="F5" s="618"/>
      <c r="G5" s="618"/>
      <c r="H5" s="618"/>
      <c r="I5" s="618"/>
      <c r="J5" s="618"/>
      <c r="K5" s="618"/>
      <c r="L5" s="618"/>
      <c r="M5" s="618"/>
      <c r="N5" s="618"/>
      <c r="O5" s="618"/>
      <c r="P5" s="618"/>
    </row>
    <row r="6" spans="1:33" ht="15" customHeight="1">
      <c r="B6" s="605" t="s">
        <v>1</v>
      </c>
      <c r="C6" s="605" t="s">
        <v>461</v>
      </c>
      <c r="D6" s="605"/>
      <c r="E6" s="605"/>
      <c r="F6" s="605"/>
      <c r="G6" s="605"/>
      <c r="H6" s="605"/>
      <c r="I6" s="605" t="s">
        <v>3</v>
      </c>
      <c r="J6" s="619"/>
      <c r="K6" s="617"/>
      <c r="L6" s="617"/>
      <c r="M6" s="577" t="s">
        <v>4</v>
      </c>
      <c r="N6" s="620" t="s">
        <v>5</v>
      </c>
      <c r="O6" s="620" t="s">
        <v>2</v>
      </c>
      <c r="P6" s="620" t="s">
        <v>6</v>
      </c>
    </row>
    <row r="7" spans="1:33" ht="14.25" customHeight="1">
      <c r="B7" s="605"/>
      <c r="C7" s="605"/>
      <c r="D7" s="605"/>
      <c r="E7" s="605"/>
      <c r="F7" s="605"/>
      <c r="G7" s="605"/>
      <c r="H7" s="605"/>
      <c r="I7" s="605"/>
      <c r="J7" s="619"/>
      <c r="K7" s="617"/>
      <c r="L7" s="617"/>
      <c r="M7" s="577"/>
      <c r="N7" s="620"/>
      <c r="O7" s="620"/>
      <c r="P7" s="620"/>
    </row>
    <row r="8" spans="1:33">
      <c r="A8" s="2"/>
      <c r="B8" s="70"/>
      <c r="C8" s="70"/>
      <c r="D8" s="70"/>
      <c r="E8" s="70"/>
      <c r="F8" s="70"/>
      <c r="G8" s="70"/>
      <c r="H8" s="70"/>
      <c r="I8" s="70"/>
      <c r="J8" s="70"/>
      <c r="K8" s="70"/>
      <c r="L8" s="70"/>
      <c r="M8" s="70"/>
      <c r="N8" s="70"/>
      <c r="O8" s="70"/>
      <c r="P8" s="70"/>
      <c r="U8" s="147"/>
      <c r="AF8" s="173"/>
      <c r="AG8" s="174"/>
    </row>
    <row r="9" spans="1:33" ht="14.15" customHeight="1">
      <c r="A9" s="2"/>
      <c r="B9" s="633" t="s">
        <v>104</v>
      </c>
      <c r="C9" s="634"/>
      <c r="D9" s="634"/>
      <c r="E9" s="634"/>
      <c r="F9" s="634"/>
      <c r="G9" s="913" t="str">
        <f>VLOOKUP(Calc!$B$80,Calc!$C$79:$D$82,2,FALSE)</f>
        <v xml:space="preserve">No: Since the project does not aim at enhancing policy frameworks for long-term mitigation impact, you do not have to fill out this sheet. </v>
      </c>
      <c r="H9" s="914"/>
      <c r="I9" s="914"/>
      <c r="J9" s="914"/>
      <c r="K9" s="914"/>
      <c r="L9" s="914"/>
      <c r="M9" s="914"/>
      <c r="N9" s="914"/>
      <c r="O9" s="914"/>
      <c r="P9" s="914"/>
      <c r="U9" s="147"/>
      <c r="V9" s="175"/>
      <c r="AF9" s="146"/>
      <c r="AG9" s="174"/>
    </row>
    <row r="10" spans="1:33">
      <c r="A10" s="2"/>
      <c r="B10" s="635"/>
      <c r="C10" s="636"/>
      <c r="D10" s="636"/>
      <c r="E10" s="636"/>
      <c r="F10" s="636"/>
      <c r="G10" s="916"/>
      <c r="H10" s="917"/>
      <c r="I10" s="917"/>
      <c r="J10" s="917"/>
      <c r="K10" s="917"/>
      <c r="L10" s="917"/>
      <c r="M10" s="917"/>
      <c r="N10" s="917"/>
      <c r="O10" s="917"/>
      <c r="P10" s="917"/>
      <c r="AF10" s="173"/>
      <c r="AG10" s="174"/>
    </row>
    <row r="12" spans="1:33">
      <c r="B12" s="651" t="s">
        <v>462</v>
      </c>
      <c r="C12" s="651"/>
      <c r="D12" s="651"/>
      <c r="E12" s="651"/>
      <c r="F12" s="651"/>
      <c r="G12" s="651"/>
      <c r="H12" s="651"/>
      <c r="I12" s="651"/>
      <c r="J12" s="651"/>
      <c r="K12" s="651"/>
      <c r="L12" s="651"/>
      <c r="M12" s="651"/>
      <c r="N12" s="651"/>
      <c r="O12" s="651"/>
      <c r="P12" s="651"/>
    </row>
    <row r="14" spans="1:33" ht="14.25" customHeight="1">
      <c r="B14" s="632" t="s">
        <v>463</v>
      </c>
      <c r="C14" s="632"/>
      <c r="D14" s="632"/>
      <c r="E14" s="632"/>
      <c r="F14" s="632"/>
      <c r="G14" s="632"/>
      <c r="H14" s="632"/>
      <c r="I14" s="632"/>
      <c r="J14" s="632"/>
      <c r="K14" s="632"/>
      <c r="L14" s="632"/>
      <c r="M14" s="632"/>
      <c r="N14" s="632"/>
      <c r="O14" s="632"/>
      <c r="P14" s="632"/>
      <c r="Q14" s="180"/>
      <c r="R14" s="180"/>
      <c r="S14" s="180"/>
      <c r="T14" s="180"/>
    </row>
    <row r="15" spans="1:33">
      <c r="B15" s="226"/>
      <c r="C15" s="226"/>
      <c r="D15" s="226"/>
      <c r="E15" s="226"/>
      <c r="F15" s="226"/>
      <c r="G15" s="226"/>
      <c r="H15" s="226"/>
      <c r="I15" s="226"/>
      <c r="J15" s="226"/>
      <c r="K15" s="226"/>
      <c r="L15" s="226"/>
      <c r="M15" s="226"/>
      <c r="N15" s="226"/>
      <c r="O15" s="226"/>
      <c r="P15" s="226"/>
      <c r="Q15" s="180"/>
      <c r="R15" s="180"/>
      <c r="S15" s="180"/>
      <c r="T15" s="180"/>
    </row>
    <row r="16" spans="1:33">
      <c r="B16" s="140"/>
      <c r="C16" s="140"/>
      <c r="D16" s="140"/>
      <c r="E16" s="140"/>
      <c r="F16" s="140"/>
      <c r="G16" s="140"/>
      <c r="H16" s="140"/>
      <c r="I16" s="140"/>
      <c r="J16" s="140"/>
      <c r="K16" s="140"/>
      <c r="L16" s="140"/>
      <c r="M16" s="140"/>
      <c r="N16" s="140"/>
      <c r="O16" s="140"/>
      <c r="P16" s="140"/>
    </row>
    <row r="17" spans="2:17">
      <c r="B17" s="958" t="s">
        <v>464</v>
      </c>
      <c r="C17" s="958"/>
      <c r="D17" s="958"/>
      <c r="E17" s="958"/>
      <c r="F17" s="958"/>
      <c r="G17" s="958"/>
      <c r="H17" s="958"/>
      <c r="I17" s="958"/>
      <c r="J17" s="958"/>
      <c r="K17" s="958"/>
      <c r="L17" s="958"/>
      <c r="M17" s="958"/>
      <c r="N17" s="958"/>
      <c r="O17" s="958"/>
      <c r="P17" s="958"/>
    </row>
    <row r="19" spans="2:17">
      <c r="B19" s="957" t="s">
        <v>465</v>
      </c>
      <c r="C19" s="957"/>
      <c r="D19" s="957"/>
      <c r="E19" s="957"/>
      <c r="F19" s="957"/>
      <c r="G19" s="957"/>
      <c r="H19" s="957"/>
      <c r="I19" s="957"/>
      <c r="J19" s="957"/>
      <c r="K19" s="957"/>
      <c r="L19" s="957"/>
      <c r="M19" s="957"/>
      <c r="N19" s="957"/>
      <c r="O19" s="957"/>
      <c r="P19" s="957"/>
    </row>
    <row r="20" spans="2:17">
      <c r="B20" s="140"/>
      <c r="C20" s="140"/>
      <c r="D20" s="140"/>
      <c r="E20" s="140"/>
      <c r="F20" s="140"/>
      <c r="G20" s="140"/>
      <c r="H20" s="140"/>
      <c r="I20" s="140"/>
      <c r="J20" s="140"/>
      <c r="K20" s="140"/>
      <c r="L20" s="140"/>
      <c r="M20" s="140"/>
      <c r="N20" s="140"/>
      <c r="O20" s="140"/>
      <c r="P20" s="140"/>
    </row>
    <row r="21" spans="2:17" ht="14.25" customHeight="1">
      <c r="B21" s="947" t="s">
        <v>466</v>
      </c>
      <c r="C21" s="948"/>
      <c r="D21" s="955" t="s">
        <v>467</v>
      </c>
      <c r="E21" s="959" t="s">
        <v>468</v>
      </c>
      <c r="F21" s="960" t="s">
        <v>469</v>
      </c>
      <c r="G21" s="960"/>
      <c r="H21" s="140"/>
      <c r="I21" s="140"/>
      <c r="J21" s="140"/>
      <c r="K21" s="140"/>
      <c r="L21" s="140"/>
      <c r="M21" s="140"/>
      <c r="N21" s="140"/>
      <c r="O21" s="140"/>
      <c r="P21" s="140"/>
      <c r="Q21" s="50"/>
    </row>
    <row r="22" spans="2:17">
      <c r="B22" s="949"/>
      <c r="C22" s="950"/>
      <c r="D22" s="956"/>
      <c r="E22" s="959"/>
      <c r="F22" s="23" t="s">
        <v>73</v>
      </c>
      <c r="G22" s="23" t="s">
        <v>470</v>
      </c>
      <c r="H22" s="140"/>
      <c r="I22" s="140"/>
      <c r="J22" s="140"/>
      <c r="K22" s="140"/>
      <c r="L22" s="140"/>
      <c r="M22" s="140"/>
      <c r="N22" s="140"/>
      <c r="O22" s="140"/>
      <c r="P22" s="140"/>
      <c r="Q22" s="50"/>
    </row>
    <row r="23" spans="2:17" ht="15">
      <c r="B23" s="953"/>
      <c r="C23" s="954"/>
      <c r="D23" s="428"/>
      <c r="E23" s="227" t="s">
        <v>127</v>
      </c>
      <c r="F23" s="521" t="s">
        <v>471</v>
      </c>
      <c r="G23" s="431">
        <v>0</v>
      </c>
      <c r="H23" s="140"/>
      <c r="I23" s="140"/>
      <c r="J23" s="140"/>
      <c r="K23" s="140"/>
      <c r="L23" s="140"/>
      <c r="M23" s="140"/>
      <c r="N23" s="140"/>
      <c r="O23" s="140"/>
      <c r="P23" s="140"/>
      <c r="Q23" s="50"/>
    </row>
    <row r="24" spans="2:17" ht="15">
      <c r="B24" s="953"/>
      <c r="C24" s="954"/>
      <c r="D24" s="428"/>
      <c r="E24" s="227" t="s">
        <v>127</v>
      </c>
      <c r="F24" s="521" t="s">
        <v>471</v>
      </c>
      <c r="G24" s="431">
        <v>0</v>
      </c>
      <c r="H24" s="140"/>
      <c r="I24" s="140"/>
      <c r="J24" s="140"/>
      <c r="K24" s="140"/>
      <c r="L24" s="140"/>
      <c r="M24" s="140"/>
      <c r="N24" s="140"/>
      <c r="O24" s="140"/>
      <c r="P24" s="140"/>
      <c r="Q24" s="50"/>
    </row>
    <row r="25" spans="2:17" ht="15">
      <c r="B25" s="953"/>
      <c r="C25" s="954"/>
      <c r="D25" s="428"/>
      <c r="E25" s="227" t="s">
        <v>127</v>
      </c>
      <c r="F25" s="521" t="s">
        <v>471</v>
      </c>
      <c r="G25" s="431">
        <v>0</v>
      </c>
      <c r="H25" s="140"/>
      <c r="I25" s="140"/>
      <c r="J25" s="140"/>
      <c r="K25" s="140"/>
      <c r="L25" s="140"/>
      <c r="M25" s="140"/>
      <c r="N25" s="140"/>
      <c r="O25" s="140"/>
      <c r="P25" s="140"/>
      <c r="Q25" s="50"/>
    </row>
    <row r="26" spans="2:17" ht="15">
      <c r="B26" s="953"/>
      <c r="C26" s="954"/>
      <c r="D26" s="428"/>
      <c r="E26" s="227" t="s">
        <v>127</v>
      </c>
      <c r="F26" s="521" t="s">
        <v>471</v>
      </c>
      <c r="G26" s="431">
        <v>0</v>
      </c>
      <c r="H26" s="140"/>
      <c r="I26" s="140"/>
      <c r="J26" s="140"/>
      <c r="K26" s="140"/>
      <c r="L26" s="140"/>
      <c r="M26" s="140"/>
      <c r="N26" s="140"/>
      <c r="O26" s="140"/>
      <c r="P26" s="140"/>
      <c r="Q26" s="50"/>
    </row>
    <row r="27" spans="2:17" ht="15">
      <c r="B27" s="953"/>
      <c r="C27" s="954"/>
      <c r="D27" s="428"/>
      <c r="E27" s="227" t="s">
        <v>127</v>
      </c>
      <c r="F27" s="521" t="s">
        <v>471</v>
      </c>
      <c r="G27" s="431">
        <v>0</v>
      </c>
      <c r="H27" s="140"/>
      <c r="I27" s="140"/>
      <c r="J27" s="140"/>
      <c r="K27" s="140"/>
      <c r="L27" s="140"/>
      <c r="M27" s="140"/>
      <c r="N27" s="140"/>
      <c r="O27" s="140"/>
      <c r="P27" s="140"/>
      <c r="Q27" s="50"/>
    </row>
    <row r="28" spans="2:17" ht="15">
      <c r="B28" s="953"/>
      <c r="C28" s="954"/>
      <c r="D28" s="428"/>
      <c r="E28" s="227" t="s">
        <v>127</v>
      </c>
      <c r="F28" s="521" t="s">
        <v>471</v>
      </c>
      <c r="G28" s="431">
        <v>0</v>
      </c>
      <c r="H28" s="140"/>
      <c r="I28" s="140"/>
      <c r="J28" s="140"/>
      <c r="K28" s="140"/>
      <c r="L28" s="140"/>
      <c r="M28" s="140"/>
      <c r="N28" s="140"/>
      <c r="O28" s="140"/>
      <c r="P28" s="140"/>
      <c r="Q28" s="50"/>
    </row>
    <row r="29" spans="2:17" ht="15">
      <c r="B29" s="953"/>
      <c r="C29" s="954"/>
      <c r="D29" s="428"/>
      <c r="E29" s="227" t="s">
        <v>127</v>
      </c>
      <c r="F29" s="521" t="s">
        <v>471</v>
      </c>
      <c r="G29" s="431">
        <v>0</v>
      </c>
      <c r="H29" s="140"/>
      <c r="I29" s="140"/>
      <c r="J29" s="140"/>
      <c r="K29" s="140"/>
      <c r="L29" s="140"/>
      <c r="M29" s="140"/>
      <c r="N29" s="140"/>
      <c r="O29" s="140"/>
      <c r="P29" s="140"/>
      <c r="Q29" s="50"/>
    </row>
    <row r="30" spans="2:17" ht="15">
      <c r="B30" s="953"/>
      <c r="C30" s="954"/>
      <c r="D30" s="428"/>
      <c r="E30" s="227" t="s">
        <v>127</v>
      </c>
      <c r="F30" s="521" t="s">
        <v>471</v>
      </c>
      <c r="G30" s="431">
        <v>0</v>
      </c>
      <c r="H30" s="140"/>
      <c r="I30" s="140"/>
      <c r="J30" s="140"/>
      <c r="K30" s="140"/>
      <c r="L30" s="140"/>
      <c r="M30" s="140"/>
      <c r="N30" s="140"/>
      <c r="O30" s="140"/>
      <c r="P30" s="140"/>
      <c r="Q30" s="50"/>
    </row>
    <row r="31" spans="2:17" ht="15">
      <c r="B31" s="953"/>
      <c r="C31" s="954"/>
      <c r="D31" s="428"/>
      <c r="E31" s="227" t="s">
        <v>127</v>
      </c>
      <c r="F31" s="521" t="s">
        <v>471</v>
      </c>
      <c r="G31" s="431">
        <v>0</v>
      </c>
      <c r="H31" s="140"/>
      <c r="I31" s="140"/>
      <c r="J31" s="140"/>
      <c r="K31" s="140"/>
      <c r="L31" s="140"/>
      <c r="M31" s="140"/>
      <c r="N31" s="140"/>
      <c r="O31" s="140"/>
      <c r="P31" s="140"/>
      <c r="Q31" s="50"/>
    </row>
    <row r="32" spans="2:17" ht="15">
      <c r="B32" s="953"/>
      <c r="C32" s="954"/>
      <c r="D32" s="428"/>
      <c r="E32" s="227" t="s">
        <v>127</v>
      </c>
      <c r="F32" s="521" t="s">
        <v>471</v>
      </c>
      <c r="G32" s="431">
        <v>0</v>
      </c>
      <c r="H32" s="140"/>
      <c r="I32" s="140"/>
      <c r="J32" s="140"/>
      <c r="K32" s="140"/>
      <c r="L32" s="140"/>
      <c r="M32" s="140"/>
      <c r="N32" s="140"/>
      <c r="O32" s="140"/>
      <c r="P32" s="140"/>
      <c r="Q32" s="50"/>
    </row>
    <row r="33" spans="2:17" ht="15">
      <c r="B33" s="953"/>
      <c r="C33" s="954"/>
      <c r="D33" s="428"/>
      <c r="E33" s="227" t="s">
        <v>127</v>
      </c>
      <c r="F33" s="521" t="s">
        <v>471</v>
      </c>
      <c r="G33" s="431">
        <v>0</v>
      </c>
      <c r="H33" s="140"/>
      <c r="I33" s="140"/>
      <c r="J33" s="140"/>
      <c r="K33" s="140"/>
      <c r="L33" s="140"/>
      <c r="M33" s="140"/>
      <c r="N33" s="140"/>
      <c r="O33" s="140"/>
      <c r="P33" s="140"/>
      <c r="Q33" s="50"/>
    </row>
    <row r="34" spans="2:17" ht="15">
      <c r="B34" s="953"/>
      <c r="C34" s="954"/>
      <c r="D34" s="428"/>
      <c r="E34" s="227" t="s">
        <v>127</v>
      </c>
      <c r="F34" s="521" t="s">
        <v>471</v>
      </c>
      <c r="G34" s="431">
        <v>0</v>
      </c>
      <c r="H34" s="140"/>
      <c r="I34" s="140"/>
      <c r="J34" s="140"/>
      <c r="K34" s="140"/>
      <c r="L34" s="140"/>
      <c r="M34" s="140"/>
      <c r="N34" s="140"/>
      <c r="O34" s="140"/>
      <c r="P34" s="140"/>
      <c r="Q34" s="50"/>
    </row>
    <row r="35" spans="2:17" ht="15">
      <c r="B35" s="953"/>
      <c r="C35" s="954"/>
      <c r="D35" s="428"/>
      <c r="E35" s="227" t="s">
        <v>127</v>
      </c>
      <c r="F35" s="521" t="s">
        <v>471</v>
      </c>
      <c r="G35" s="431">
        <v>0</v>
      </c>
      <c r="H35" s="140"/>
      <c r="I35" s="140"/>
      <c r="J35" s="140"/>
      <c r="K35" s="140"/>
      <c r="L35" s="140"/>
      <c r="M35" s="140"/>
      <c r="N35" s="140"/>
      <c r="O35" s="140"/>
      <c r="P35" s="140"/>
      <c r="Q35" s="50"/>
    </row>
    <row r="36" spans="2:17" ht="15">
      <c r="B36" s="953"/>
      <c r="C36" s="954"/>
      <c r="D36" s="428"/>
      <c r="E36" s="227" t="s">
        <v>127</v>
      </c>
      <c r="F36" s="521" t="s">
        <v>471</v>
      </c>
      <c r="G36" s="431">
        <v>0</v>
      </c>
      <c r="H36" s="140"/>
      <c r="I36" s="140"/>
      <c r="J36" s="140"/>
      <c r="K36" s="140"/>
      <c r="L36" s="140"/>
      <c r="M36" s="140"/>
      <c r="N36" s="140"/>
      <c r="O36" s="140"/>
      <c r="P36" s="140"/>
      <c r="Q36" s="50"/>
    </row>
    <row r="37" spans="2:17">
      <c r="B37" s="140"/>
      <c r="C37" s="140"/>
      <c r="D37" s="140"/>
      <c r="E37" s="140"/>
      <c r="F37" s="140"/>
      <c r="G37" s="140"/>
      <c r="H37" s="140"/>
      <c r="I37" s="140"/>
      <c r="J37" s="140"/>
      <c r="K37" s="140"/>
      <c r="L37" s="140"/>
      <c r="M37" s="140"/>
      <c r="N37" s="140"/>
      <c r="O37" s="140"/>
      <c r="P37" s="140"/>
    </row>
    <row r="38" spans="2:17">
      <c r="B38" s="928" t="s">
        <v>472</v>
      </c>
      <c r="C38" s="928"/>
      <c r="D38" s="928"/>
      <c r="E38" s="928"/>
      <c r="F38" s="928"/>
      <c r="G38" s="928"/>
      <c r="H38" s="928"/>
      <c r="I38" s="928"/>
      <c r="J38" s="928"/>
      <c r="K38" s="928"/>
      <c r="L38" s="928"/>
      <c r="M38" s="928"/>
      <c r="N38" s="928"/>
      <c r="O38" s="928"/>
      <c r="P38" s="928"/>
    </row>
    <row r="39" spans="2:17">
      <c r="B39" s="21"/>
      <c r="C39" s="140"/>
      <c r="D39" s="140"/>
      <c r="E39" s="140"/>
      <c r="F39" s="140"/>
      <c r="G39" s="140"/>
      <c r="H39" s="140"/>
      <c r="I39" s="140"/>
      <c r="J39" s="140"/>
      <c r="K39" s="140"/>
      <c r="L39" s="140"/>
      <c r="M39" s="140"/>
      <c r="N39" s="140"/>
      <c r="O39" s="140"/>
      <c r="P39" s="140"/>
    </row>
    <row r="40" spans="2:17">
      <c r="B40" s="791"/>
      <c r="C40" s="792"/>
      <c r="D40" s="792"/>
      <c r="E40" s="792"/>
      <c r="F40" s="792"/>
      <c r="G40" s="792"/>
      <c r="H40" s="792"/>
      <c r="I40" s="792"/>
      <c r="J40" s="792"/>
      <c r="K40" s="792"/>
      <c r="L40" s="792"/>
      <c r="M40" s="792"/>
      <c r="N40" s="792"/>
      <c r="O40" s="792"/>
      <c r="P40" s="793"/>
    </row>
    <row r="41" spans="2:17">
      <c r="B41" s="794"/>
      <c r="C41" s="795"/>
      <c r="D41" s="795"/>
      <c r="E41" s="795"/>
      <c r="F41" s="795"/>
      <c r="G41" s="795"/>
      <c r="H41" s="795"/>
      <c r="I41" s="795"/>
      <c r="J41" s="795"/>
      <c r="K41" s="795"/>
      <c r="L41" s="795"/>
      <c r="M41" s="795"/>
      <c r="N41" s="795"/>
      <c r="O41" s="795"/>
      <c r="P41" s="796"/>
    </row>
    <row r="42" spans="2:17">
      <c r="B42" s="794"/>
      <c r="C42" s="795"/>
      <c r="D42" s="795"/>
      <c r="E42" s="795"/>
      <c r="F42" s="795"/>
      <c r="G42" s="795"/>
      <c r="H42" s="795"/>
      <c r="I42" s="795"/>
      <c r="J42" s="795"/>
      <c r="K42" s="795"/>
      <c r="L42" s="795"/>
      <c r="M42" s="795"/>
      <c r="N42" s="795"/>
      <c r="O42" s="795"/>
      <c r="P42" s="796"/>
    </row>
    <row r="43" spans="2:17">
      <c r="B43" s="794"/>
      <c r="C43" s="795"/>
      <c r="D43" s="795"/>
      <c r="E43" s="795"/>
      <c r="F43" s="795"/>
      <c r="G43" s="795"/>
      <c r="H43" s="795"/>
      <c r="I43" s="795"/>
      <c r="J43" s="795"/>
      <c r="K43" s="795"/>
      <c r="L43" s="795"/>
      <c r="M43" s="795"/>
      <c r="N43" s="795"/>
      <c r="O43" s="795"/>
      <c r="P43" s="796"/>
    </row>
    <row r="44" spans="2:17">
      <c r="B44" s="794"/>
      <c r="C44" s="795"/>
      <c r="D44" s="795"/>
      <c r="E44" s="795"/>
      <c r="F44" s="795"/>
      <c r="G44" s="795"/>
      <c r="H44" s="795"/>
      <c r="I44" s="795"/>
      <c r="J44" s="795"/>
      <c r="K44" s="795"/>
      <c r="L44" s="795"/>
      <c r="M44" s="795"/>
      <c r="N44" s="795"/>
      <c r="O44" s="795"/>
      <c r="P44" s="796"/>
    </row>
    <row r="45" spans="2:17">
      <c r="B45" s="794"/>
      <c r="C45" s="795"/>
      <c r="D45" s="795"/>
      <c r="E45" s="795"/>
      <c r="F45" s="795"/>
      <c r="G45" s="795"/>
      <c r="H45" s="795"/>
      <c r="I45" s="795"/>
      <c r="J45" s="795"/>
      <c r="K45" s="795"/>
      <c r="L45" s="795"/>
      <c r="M45" s="795"/>
      <c r="N45" s="795"/>
      <c r="O45" s="795"/>
      <c r="P45" s="796"/>
    </row>
    <row r="46" spans="2:17">
      <c r="B46" s="794"/>
      <c r="C46" s="795"/>
      <c r="D46" s="795"/>
      <c r="E46" s="795"/>
      <c r="F46" s="795"/>
      <c r="G46" s="795"/>
      <c r="H46" s="795"/>
      <c r="I46" s="795"/>
      <c r="J46" s="795"/>
      <c r="K46" s="795"/>
      <c r="L46" s="795"/>
      <c r="M46" s="795"/>
      <c r="N46" s="795"/>
      <c r="O46" s="795"/>
      <c r="P46" s="796"/>
    </row>
    <row r="47" spans="2:17">
      <c r="B47" s="794"/>
      <c r="C47" s="795"/>
      <c r="D47" s="795"/>
      <c r="E47" s="795"/>
      <c r="F47" s="795"/>
      <c r="G47" s="795"/>
      <c r="H47" s="795"/>
      <c r="I47" s="795"/>
      <c r="J47" s="795"/>
      <c r="K47" s="795"/>
      <c r="L47" s="795"/>
      <c r="M47" s="795"/>
      <c r="N47" s="795"/>
      <c r="O47" s="795"/>
      <c r="P47" s="796"/>
    </row>
    <row r="48" spans="2:17">
      <c r="B48" s="797"/>
      <c r="C48" s="798"/>
      <c r="D48" s="798"/>
      <c r="E48" s="798"/>
      <c r="F48" s="798"/>
      <c r="G48" s="798"/>
      <c r="H48" s="798"/>
      <c r="I48" s="798"/>
      <c r="J48" s="798"/>
      <c r="K48" s="798"/>
      <c r="L48" s="798"/>
      <c r="M48" s="798"/>
      <c r="N48" s="798"/>
      <c r="O48" s="798"/>
      <c r="P48" s="799"/>
    </row>
    <row r="49" spans="1:31">
      <c r="B49" s="140"/>
      <c r="C49" s="140"/>
      <c r="D49" s="140"/>
      <c r="E49" s="140"/>
      <c r="F49" s="140"/>
      <c r="G49" s="140"/>
      <c r="H49" s="140"/>
      <c r="I49" s="140"/>
      <c r="J49" s="140"/>
      <c r="K49" s="140"/>
      <c r="L49" s="140"/>
      <c r="M49" s="140"/>
      <c r="N49" s="140"/>
      <c r="O49" s="140"/>
      <c r="P49" s="140"/>
    </row>
    <row r="50" spans="1:31">
      <c r="B50" s="140" t="s">
        <v>473</v>
      </c>
      <c r="C50" s="140"/>
      <c r="D50" s="140"/>
      <c r="E50" s="140"/>
      <c r="F50" s="140"/>
      <c r="G50" s="140"/>
      <c r="H50" s="140"/>
      <c r="I50" s="140"/>
      <c r="J50" s="140"/>
      <c r="K50" s="140"/>
      <c r="L50" s="140"/>
      <c r="M50" s="140"/>
      <c r="N50" s="140"/>
      <c r="O50" s="140"/>
      <c r="P50" s="140"/>
    </row>
    <row r="51" spans="1:31">
      <c r="B51" s="141"/>
      <c r="C51" s="50"/>
      <c r="D51" s="50"/>
      <c r="E51" s="50"/>
      <c r="F51" s="50"/>
      <c r="G51" s="50"/>
      <c r="H51" s="50"/>
      <c r="I51" s="50"/>
      <c r="J51" s="50"/>
      <c r="K51" s="50"/>
      <c r="L51" s="50"/>
      <c r="M51" s="50"/>
      <c r="N51" s="50"/>
      <c r="O51" s="50"/>
      <c r="P51" s="50"/>
    </row>
    <row r="52" spans="1:31">
      <c r="B52" s="638"/>
      <c r="C52" s="638"/>
      <c r="D52" s="638"/>
      <c r="E52" s="638"/>
      <c r="F52" s="638"/>
      <c r="G52" s="638"/>
      <c r="H52" s="638"/>
      <c r="I52" s="638"/>
      <c r="J52" s="638"/>
      <c r="K52" s="638"/>
      <c r="L52" s="638"/>
      <c r="M52" s="638"/>
      <c r="N52" s="638"/>
      <c r="O52" s="638"/>
      <c r="P52" s="638"/>
    </row>
    <row r="53" spans="1:31">
      <c r="B53" s="638"/>
      <c r="C53" s="638"/>
      <c r="D53" s="638"/>
      <c r="E53" s="638"/>
      <c r="F53" s="638"/>
      <c r="G53" s="638"/>
      <c r="H53" s="638"/>
      <c r="I53" s="638"/>
      <c r="J53" s="638"/>
      <c r="K53" s="638"/>
      <c r="L53" s="638"/>
      <c r="M53" s="638"/>
      <c r="N53" s="638"/>
      <c r="O53" s="638"/>
      <c r="P53" s="638"/>
    </row>
    <row r="54" spans="1:31">
      <c r="B54" s="638"/>
      <c r="C54" s="638"/>
      <c r="D54" s="638"/>
      <c r="E54" s="638"/>
      <c r="F54" s="638"/>
      <c r="G54" s="638"/>
      <c r="H54" s="638"/>
      <c r="I54" s="638"/>
      <c r="J54" s="638"/>
      <c r="K54" s="638"/>
      <c r="L54" s="638"/>
      <c r="M54" s="638"/>
      <c r="N54" s="638"/>
      <c r="O54" s="638"/>
      <c r="P54" s="638"/>
    </row>
    <row r="55" spans="1:31">
      <c r="B55" s="638"/>
      <c r="C55" s="638"/>
      <c r="D55" s="638"/>
      <c r="E55" s="638"/>
      <c r="F55" s="638"/>
      <c r="G55" s="638"/>
      <c r="H55" s="638"/>
      <c r="I55" s="638"/>
      <c r="J55" s="638"/>
      <c r="K55" s="638"/>
      <c r="L55" s="638"/>
      <c r="M55" s="638"/>
      <c r="N55" s="638"/>
      <c r="O55" s="638"/>
      <c r="P55" s="638"/>
    </row>
    <row r="56" spans="1:31">
      <c r="B56" s="140"/>
      <c r="C56" s="140"/>
      <c r="D56" s="140"/>
      <c r="E56" s="140"/>
      <c r="F56" s="140"/>
      <c r="G56" s="140"/>
      <c r="H56" s="140"/>
      <c r="I56" s="140"/>
      <c r="J56" s="140"/>
      <c r="K56" s="140"/>
      <c r="L56" s="140"/>
      <c r="M56" s="140"/>
      <c r="N56" s="140"/>
      <c r="O56" s="140"/>
      <c r="P56" s="140"/>
    </row>
    <row r="57" spans="1:31">
      <c r="B57" s="140"/>
      <c r="C57" s="140"/>
      <c r="D57" s="140"/>
      <c r="E57" s="140"/>
      <c r="F57" s="140"/>
      <c r="G57" s="140"/>
      <c r="H57" s="140"/>
      <c r="I57" s="140"/>
      <c r="J57" s="140"/>
      <c r="K57" s="140"/>
      <c r="L57" s="140"/>
      <c r="M57" s="140"/>
      <c r="N57" s="140"/>
      <c r="O57" s="140"/>
      <c r="P57" s="140"/>
    </row>
    <row r="58" spans="1:31" ht="15.5">
      <c r="A58" s="141"/>
      <c r="B58" s="140"/>
      <c r="C58" s="140"/>
      <c r="D58" s="140"/>
      <c r="E58" s="140"/>
      <c r="F58" s="20"/>
      <c r="G58" s="20"/>
      <c r="H58" s="20"/>
      <c r="I58" s="20"/>
      <c r="J58" s="20"/>
      <c r="K58" s="20"/>
      <c r="L58" s="20"/>
      <c r="M58" s="20"/>
      <c r="N58" s="20"/>
      <c r="O58" s="20"/>
      <c r="P58" s="20"/>
      <c r="Q58" s="79"/>
      <c r="R58" s="79"/>
      <c r="S58" s="79"/>
      <c r="T58" s="79"/>
      <c r="U58" s="79"/>
      <c r="V58" s="79"/>
      <c r="W58" s="79"/>
      <c r="X58" s="79"/>
    </row>
    <row r="59" spans="1:31">
      <c r="A59" s="141"/>
      <c r="B59" s="64" t="s">
        <v>474</v>
      </c>
      <c r="C59" s="65"/>
      <c r="D59" s="65"/>
      <c r="E59" s="65"/>
      <c r="F59" s="65"/>
      <c r="G59" s="65"/>
      <c r="H59" s="65"/>
      <c r="I59" s="65"/>
      <c r="J59" s="65"/>
      <c r="K59" s="65"/>
      <c r="L59" s="65"/>
      <c r="M59" s="65"/>
      <c r="N59" s="65"/>
      <c r="O59" s="65"/>
      <c r="P59" s="65"/>
    </row>
    <row r="60" spans="1:31" ht="16.399999999999999" customHeight="1">
      <c r="A60" s="141"/>
      <c r="B60" s="20"/>
      <c r="C60" s="20"/>
      <c r="D60" s="20"/>
      <c r="E60" s="20"/>
      <c r="F60" s="20"/>
      <c r="G60" s="20"/>
      <c r="H60" s="20"/>
      <c r="I60" s="20"/>
      <c r="J60" s="20"/>
      <c r="K60" s="20"/>
      <c r="L60" s="20"/>
      <c r="M60" s="20"/>
      <c r="N60" s="20"/>
      <c r="O60" s="20"/>
      <c r="P60" s="20"/>
      <c r="Q60" s="79"/>
      <c r="R60" s="79"/>
      <c r="S60" s="79"/>
      <c r="T60" s="79"/>
      <c r="U60" s="79"/>
      <c r="V60" s="79"/>
      <c r="W60" s="79"/>
      <c r="X60" s="79"/>
    </row>
    <row r="61" spans="1:31">
      <c r="A61" s="141"/>
      <c r="B61" s="957" t="s">
        <v>475</v>
      </c>
      <c r="C61" s="957"/>
      <c r="D61" s="957"/>
      <c r="E61" s="957"/>
      <c r="F61" s="957"/>
      <c r="G61" s="957"/>
      <c r="H61" s="957"/>
      <c r="I61" s="957"/>
      <c r="J61" s="957"/>
      <c r="K61" s="957"/>
      <c r="L61" s="957"/>
      <c r="M61" s="957"/>
      <c r="N61" s="957"/>
      <c r="O61" s="957"/>
      <c r="P61" s="957"/>
    </row>
    <row r="62" spans="1:31" ht="15.5">
      <c r="A62" s="141"/>
      <c r="B62" s="20"/>
      <c r="C62" s="20"/>
      <c r="D62" s="20"/>
      <c r="E62" s="20"/>
      <c r="F62" s="20"/>
      <c r="G62" s="20"/>
      <c r="H62" s="20"/>
      <c r="I62" s="20"/>
      <c r="J62" s="20"/>
      <c r="K62" s="20"/>
      <c r="L62" s="20"/>
      <c r="M62" s="20"/>
      <c r="N62" s="20"/>
      <c r="O62" s="20"/>
      <c r="P62" s="20"/>
      <c r="Q62" s="79"/>
      <c r="R62" s="79"/>
      <c r="S62" s="79"/>
      <c r="T62" s="79"/>
      <c r="U62" s="79"/>
      <c r="V62" s="79"/>
      <c r="W62" s="79"/>
      <c r="X62" s="79"/>
      <c r="AD62" s="173"/>
      <c r="AE62" s="118"/>
    </row>
    <row r="63" spans="1:31" ht="15" customHeight="1">
      <c r="A63" s="141"/>
      <c r="B63" s="951" t="s">
        <v>127</v>
      </c>
      <c r="C63" s="951"/>
      <c r="D63" s="952" t="str">
        <f>IFERROR(VLOOKUP(Role,Calc!$A$87:$B$89,2,FALSE),"-")</f>
        <v>-</v>
      </c>
      <c r="E63" s="952"/>
      <c r="F63" s="952"/>
      <c r="G63" s="952"/>
      <c r="H63" s="952"/>
      <c r="I63" s="952"/>
      <c r="J63" s="20"/>
      <c r="K63" s="20"/>
      <c r="L63" s="20"/>
      <c r="M63" s="20"/>
      <c r="N63" s="20"/>
      <c r="O63" s="20"/>
      <c r="P63" s="20"/>
      <c r="Q63" s="79"/>
      <c r="R63" s="79"/>
      <c r="S63" s="79"/>
      <c r="T63" s="79"/>
      <c r="U63" s="79"/>
      <c r="V63" s="79"/>
      <c r="W63" s="79"/>
      <c r="X63" s="79"/>
      <c r="AD63" s="173"/>
    </row>
    <row r="64" spans="1:31" ht="15.5">
      <c r="A64" s="141"/>
      <c r="B64" s="951"/>
      <c r="C64" s="951"/>
      <c r="D64" s="952"/>
      <c r="E64" s="952"/>
      <c r="F64" s="952"/>
      <c r="G64" s="952"/>
      <c r="H64" s="952"/>
      <c r="I64" s="952"/>
      <c r="J64" s="20"/>
      <c r="K64" s="20"/>
      <c r="L64" s="20"/>
      <c r="M64" s="20"/>
      <c r="N64" s="20"/>
      <c r="O64" s="20"/>
      <c r="P64" s="20"/>
      <c r="Q64" s="79"/>
      <c r="R64" s="79"/>
      <c r="S64" s="79"/>
      <c r="T64" s="79"/>
      <c r="U64" s="79"/>
      <c r="V64" s="79"/>
      <c r="W64" s="79"/>
      <c r="X64" s="79"/>
    </row>
    <row r="66" spans="2:31">
      <c r="B66" s="141"/>
      <c r="C66" s="50"/>
      <c r="D66" s="50"/>
      <c r="E66" s="50"/>
      <c r="F66" s="50"/>
      <c r="G66" s="50"/>
      <c r="H66" s="50"/>
      <c r="I66" s="50"/>
      <c r="J66" s="50"/>
      <c r="K66" s="50"/>
      <c r="L66" s="50"/>
      <c r="M66" s="50"/>
      <c r="N66" s="50"/>
      <c r="O66" s="50"/>
      <c r="P66" s="50"/>
    </row>
    <row r="67" spans="2:31">
      <c r="B67" s="140" t="s">
        <v>476</v>
      </c>
      <c r="C67" s="50"/>
      <c r="D67" s="50"/>
      <c r="E67" s="50"/>
      <c r="F67" s="50"/>
      <c r="G67" s="50"/>
      <c r="H67" s="50"/>
      <c r="I67" s="50"/>
      <c r="J67" s="50"/>
      <c r="K67" s="50"/>
      <c r="L67" s="50"/>
      <c r="M67" s="50"/>
      <c r="N67" s="50"/>
      <c r="O67" s="50"/>
      <c r="P67" s="50"/>
    </row>
    <row r="68" spans="2:31">
      <c r="B68" s="140"/>
      <c r="C68" s="50"/>
      <c r="D68" s="50"/>
      <c r="E68" s="50"/>
      <c r="F68" s="50"/>
      <c r="G68" s="50"/>
      <c r="H68" s="50"/>
      <c r="I68" s="50"/>
      <c r="J68" s="50"/>
      <c r="K68" s="50"/>
      <c r="L68" s="50"/>
      <c r="M68" s="50"/>
      <c r="N68" s="50"/>
      <c r="O68" s="50"/>
      <c r="P68" s="50"/>
    </row>
    <row r="69" spans="2:31">
      <c r="B69" s="638"/>
      <c r="C69" s="638"/>
      <c r="D69" s="638"/>
      <c r="E69" s="638"/>
      <c r="F69" s="638"/>
      <c r="G69" s="638"/>
      <c r="H69" s="638"/>
      <c r="I69" s="638"/>
      <c r="J69" s="638"/>
      <c r="K69" s="638"/>
      <c r="L69" s="638"/>
      <c r="M69" s="638"/>
      <c r="N69" s="638"/>
      <c r="O69" s="638"/>
      <c r="P69" s="638"/>
    </row>
    <row r="70" spans="2:31">
      <c r="B70" s="638"/>
      <c r="C70" s="638"/>
      <c r="D70" s="638"/>
      <c r="E70" s="638"/>
      <c r="F70" s="638"/>
      <c r="G70" s="638"/>
      <c r="H70" s="638"/>
      <c r="I70" s="638"/>
      <c r="J70" s="638"/>
      <c r="K70" s="638"/>
      <c r="L70" s="638"/>
      <c r="M70" s="638"/>
      <c r="N70" s="638"/>
      <c r="O70" s="638"/>
      <c r="P70" s="638"/>
    </row>
    <row r="71" spans="2:31">
      <c r="B71" s="638"/>
      <c r="C71" s="638"/>
      <c r="D71" s="638"/>
      <c r="E71" s="638"/>
      <c r="F71" s="638"/>
      <c r="G71" s="638"/>
      <c r="H71" s="638"/>
      <c r="I71" s="638"/>
      <c r="J71" s="638"/>
      <c r="K71" s="638"/>
      <c r="L71" s="638"/>
      <c r="M71" s="638"/>
      <c r="N71" s="638"/>
      <c r="O71" s="638"/>
      <c r="P71" s="638"/>
    </row>
    <row r="72" spans="2:31">
      <c r="B72" s="638"/>
      <c r="C72" s="638"/>
      <c r="D72" s="638"/>
      <c r="E72" s="638"/>
      <c r="F72" s="638"/>
      <c r="G72" s="638"/>
      <c r="H72" s="638"/>
      <c r="I72" s="638"/>
      <c r="J72" s="638"/>
      <c r="K72" s="638"/>
      <c r="L72" s="638"/>
      <c r="M72" s="638"/>
      <c r="N72" s="638"/>
      <c r="O72" s="638"/>
      <c r="P72" s="638"/>
    </row>
    <row r="73" spans="2:31">
      <c r="B73" s="638"/>
      <c r="C73" s="638"/>
      <c r="D73" s="638"/>
      <c r="E73" s="638"/>
      <c r="F73" s="638"/>
      <c r="G73" s="638"/>
      <c r="H73" s="638"/>
      <c r="I73" s="638"/>
      <c r="J73" s="638"/>
      <c r="K73" s="638"/>
      <c r="L73" s="638"/>
      <c r="M73" s="638"/>
      <c r="N73" s="638"/>
      <c r="O73" s="638"/>
      <c r="P73" s="638"/>
    </row>
    <row r="74" spans="2:31">
      <c r="B74" s="638"/>
      <c r="C74" s="638"/>
      <c r="D74" s="638"/>
      <c r="E74" s="638"/>
      <c r="F74" s="638"/>
      <c r="G74" s="638"/>
      <c r="H74" s="638"/>
      <c r="I74" s="638"/>
      <c r="J74" s="638"/>
      <c r="K74" s="638"/>
      <c r="L74" s="638"/>
      <c r="M74" s="638"/>
      <c r="N74" s="638"/>
      <c r="O74" s="638"/>
      <c r="P74" s="638"/>
    </row>
    <row r="75" spans="2:31">
      <c r="B75" s="638"/>
      <c r="C75" s="638"/>
      <c r="D75" s="638"/>
      <c r="E75" s="638"/>
      <c r="F75" s="638"/>
      <c r="G75" s="638"/>
      <c r="H75" s="638"/>
      <c r="I75" s="638"/>
      <c r="J75" s="638"/>
      <c r="K75" s="638"/>
      <c r="L75" s="638"/>
      <c r="M75" s="638"/>
      <c r="N75" s="638"/>
      <c r="O75" s="638"/>
      <c r="P75" s="638"/>
    </row>
    <row r="76" spans="2:31">
      <c r="B76" s="50"/>
      <c r="C76" s="50"/>
      <c r="D76" s="50"/>
      <c r="E76" s="50"/>
      <c r="F76" s="50"/>
      <c r="G76" s="50"/>
      <c r="H76" s="50"/>
      <c r="I76" s="50"/>
      <c r="J76" s="50"/>
      <c r="K76" s="50"/>
      <c r="L76" s="50"/>
      <c r="M76" s="50"/>
      <c r="N76" s="50"/>
      <c r="O76" s="50"/>
      <c r="P76" s="50"/>
      <c r="AE76" s="118"/>
    </row>
  </sheetData>
  <sheetProtection algorithmName="SHA-512" hashValue="1BtpQ0PeUKorEJZYOGa4SQlyO41ncr8la1JF2ZIkRHrBMbUGhTWczz3Wjl3URhiFX5JwgSfMyw9qTSj+7L6dQg==" saltValue="Qaa1Ep41LVcEPCc1+WLlMw==" spinCount="100000" sheet="1" formatCells="0" formatColumns="0" formatRows="0" insertColumns="0" insertRows="0" insertHyperlinks="0" deleteColumns="0" deleteRows="0" sort="0" autoFilter="0" pivotTables="0"/>
  <mergeCells count="42">
    <mergeCell ref="B19:P19"/>
    <mergeCell ref="B14:P14"/>
    <mergeCell ref="B12:P12"/>
    <mergeCell ref="B17:P17"/>
    <mergeCell ref="B61:P61"/>
    <mergeCell ref="B36:C36"/>
    <mergeCell ref="E21:E22"/>
    <mergeCell ref="B28:C28"/>
    <mergeCell ref="B29:C29"/>
    <mergeCell ref="B30:C30"/>
    <mergeCell ref="B31:C31"/>
    <mergeCell ref="B32:C32"/>
    <mergeCell ref="B33:C33"/>
    <mergeCell ref="B34:C34"/>
    <mergeCell ref="B35:C35"/>
    <mergeCell ref="F21:G21"/>
    <mergeCell ref="P6:P7"/>
    <mergeCell ref="B9:F10"/>
    <mergeCell ref="B5:P5"/>
    <mergeCell ref="B6:B7"/>
    <mergeCell ref="C6:H7"/>
    <mergeCell ref="I6:I7"/>
    <mergeCell ref="J6:J7"/>
    <mergeCell ref="K6:K7"/>
    <mergeCell ref="L6:L7"/>
    <mergeCell ref="M6:M7"/>
    <mergeCell ref="N6:N7"/>
    <mergeCell ref="O6:O7"/>
    <mergeCell ref="G9:P10"/>
    <mergeCell ref="B21:C22"/>
    <mergeCell ref="B69:P75"/>
    <mergeCell ref="B52:P55"/>
    <mergeCell ref="B63:C64"/>
    <mergeCell ref="D63:I64"/>
    <mergeCell ref="B40:P48"/>
    <mergeCell ref="B38:P38"/>
    <mergeCell ref="B23:C23"/>
    <mergeCell ref="B24:C24"/>
    <mergeCell ref="B25:C25"/>
    <mergeCell ref="B26:C26"/>
    <mergeCell ref="B27:C27"/>
    <mergeCell ref="D21:D22"/>
  </mergeCells>
  <dataValidations count="3">
    <dataValidation type="decimal" allowBlank="1" showInputMessage="1" showErrorMessage="1" promptTitle="Mitigation potential" prompt="If available, please enter the amount of GHG that should be officially mitigated through implementing the policy (i.e. copy/paste of the official mitigation objective). Please note that you do not need to estimate the mitigation potential yourself. " sqref="G23:G36" xr:uid="{00000000-0002-0000-0800-000000000000}">
      <formula1>0</formula1>
      <formula2>1E+24</formula2>
    </dataValidation>
    <dataValidation allowBlank="1" showInputMessage="1" showErrorMessage="1" promptTitle="Policy frameworks" prompt="Please describe how and to what extent the project supports enhanced policy frameworks. For instance, are you providing analyses or data to allow for evidence-based policy development? Are you involved in drafting the policy framework? " sqref="B40:P48" xr:uid="{00000000-0002-0000-0800-000001000000}"/>
    <dataValidation allowBlank="1" showInputMessage="1" showErrorMessage="1" promptTitle="Policy frameworks" prompt="Please elaborate on your response above on the role played by your IKI project. How did you arrive at this assessment and why?" sqref="B69:P75" xr:uid="{00000000-0002-0000-0800-000002000000}"/>
  </dataValidations>
  <hyperlinks>
    <hyperlink ref="N6:N7" location="'Basic Data'!A1" display="Basic Data" xr:uid="{00000000-0004-0000-0800-000000000000}"/>
    <hyperlink ref="O6:O7" location="Manual!A1" display="Manual" xr:uid="{00000000-0004-0000-0800-000001000000}"/>
    <hyperlink ref="P6:P7" location="Overview!A1" display="Overview" xr:uid="{00000000-0004-0000-0800-000002000000}"/>
    <hyperlink ref="I6:I7" location="'SI2 | Ecosystems'!A1" display="&gt;" xr:uid="{00000000-0004-0000-0800-000003000000}"/>
    <hyperlink ref="B6:B7" location="'SI1 | 2 CSE'!A1" display="&lt;" xr:uid="{00000000-0004-0000-0800-000004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5182D3A-E811-4C89-B145-0445DB95C550}">
            <xm:f>NOT(ISERROR(SEARCH(Calc!$D$80,G9)))</xm:f>
            <xm:f>Calc!$D$80</xm:f>
            <x14:dxf>
              <fill>
                <patternFill>
                  <bgColor theme="5" tint="0.39994506668294322"/>
                </patternFill>
              </fill>
            </x14:dxf>
          </x14:cfRule>
          <x14:cfRule type="containsText" priority="2" operator="containsText" id="{87508A85-91B2-4178-A8FA-6247FD9F1493}">
            <xm:f>NOT(ISERROR(SEARCH(Calc!$D$81,G9)))</xm:f>
            <xm:f>Calc!$D$81</xm:f>
            <x14:dxf>
              <fill>
                <patternFill>
                  <bgColor theme="4" tint="0.79998168889431442"/>
                </patternFill>
              </fill>
            </x14:dxf>
          </x14:cfRule>
          <x14:cfRule type="containsText" priority="3" operator="containsText" id="{04C20A0F-548F-4C5F-BB7B-873D5641A9AC}">
            <xm:f>NOT(ISERROR(SEARCH(Calc!$D$82,G9)))</xm:f>
            <xm:f>Calc!$D$82</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3000000}">
          <x14:formula1>
            <xm:f>Calc!$A$86:$A$89</xm:f>
          </x14:formula1>
          <xm:sqref>B63:C64</xm:sqref>
        </x14:dataValidation>
        <x14:dataValidation type="list" allowBlank="1" showInputMessage="1" showErrorMessage="1" xr:uid="{00000000-0002-0000-0800-000004000000}">
          <x14:formula1>
            <xm:f>Calc!$A$32:$A$34</xm:f>
          </x14:formula1>
          <xm:sqref>E23:E36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bdc63d6-17bc-4f65-8f50-04d72c5c1c47">
      <Terms xmlns="http://schemas.microsoft.com/office/infopath/2007/PartnerControls"/>
    </lcf76f155ced4ddcb4097134ff3c332f>
    <TaxCatchAll xmlns="f63060b2-226d-41fa-8e60-ba062b8a81c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1B5A39C355CD8140A20949123F779688" ma:contentTypeVersion="17" ma:contentTypeDescription="Ein neues Dokument erstellen." ma:contentTypeScope="" ma:versionID="2c46addd5547ab8bcdffcd1110f0ad4b">
  <xsd:schema xmlns:xsd="http://www.w3.org/2001/XMLSchema" xmlns:xs="http://www.w3.org/2001/XMLSchema" xmlns:p="http://schemas.microsoft.com/office/2006/metadata/properties" xmlns:ns2="fbdc63d6-17bc-4f65-8f50-04d72c5c1c47" xmlns:ns3="f63060b2-226d-41fa-8e60-ba062b8a81cc" targetNamespace="http://schemas.microsoft.com/office/2006/metadata/properties" ma:root="true" ma:fieldsID="0fb7e5557fc723587b85a202c5faccf6" ns2:_="" ns3:_="">
    <xsd:import namespace="fbdc63d6-17bc-4f65-8f50-04d72c5c1c47"/>
    <xsd:import namespace="f63060b2-226d-41fa-8e60-ba062b8a81c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dc63d6-17bc-4f65-8f50-04d72c5c1c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3de1a31d-4751-4ae5-82e3-075c452dd5e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3060b2-226d-41fa-8e60-ba062b8a81cc"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ac784c54-8969-430a-aca4-3a62449ab63a}" ma:internalName="TaxCatchAll" ma:showField="CatchAllData" ma:web="f63060b2-226d-41fa-8e60-ba062b8a81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6A5F8E-B5D8-40B4-BA71-821D6E1A1D47}">
  <ds:schemaRefs>
    <ds:schemaRef ds:uri="http://purl.org/dc/dcmitype/"/>
    <ds:schemaRef ds:uri="http://purl.org/dc/terms/"/>
    <ds:schemaRef ds:uri="http://purl.org/dc/elements/1.1/"/>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f63060b2-226d-41fa-8e60-ba062b8a81cc"/>
    <ds:schemaRef ds:uri="fbdc63d6-17bc-4f65-8f50-04d72c5c1c47"/>
  </ds:schemaRefs>
</ds:datastoreItem>
</file>

<file path=customXml/itemProps2.xml><?xml version="1.0" encoding="utf-8"?>
<ds:datastoreItem xmlns:ds="http://schemas.openxmlformats.org/officeDocument/2006/customXml" ds:itemID="{83D3F788-84E6-41E3-9A95-8472CD8A0917}">
  <ds:schemaRefs>
    <ds:schemaRef ds:uri="http://schemas.microsoft.com/sharepoint/v3/contenttype/forms"/>
  </ds:schemaRefs>
</ds:datastoreItem>
</file>

<file path=customXml/itemProps3.xml><?xml version="1.0" encoding="utf-8"?>
<ds:datastoreItem xmlns:ds="http://schemas.openxmlformats.org/officeDocument/2006/customXml" ds:itemID="{1508B34F-7444-4593-8807-E64588556B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dc63d6-17bc-4f65-8f50-04d72c5c1c47"/>
    <ds:schemaRef ds:uri="f63060b2-226d-41fa-8e60-ba062b8a81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38</vt:i4>
      </vt:variant>
    </vt:vector>
  </HeadingPairs>
  <TitlesOfParts>
    <vt:vector size="56" baseType="lpstr">
      <vt:lpstr>Manual</vt:lpstr>
      <vt:lpstr>Overview</vt:lpstr>
      <vt:lpstr>Basic Data</vt:lpstr>
      <vt:lpstr>SI1 | Mitigation </vt:lpstr>
      <vt:lpstr>SI1 | 1 ER</vt:lpstr>
      <vt:lpstr>SI1 | 1 CSE</vt:lpstr>
      <vt:lpstr>SI1 | 2 ER</vt:lpstr>
      <vt:lpstr>SI1 | 2 CSE</vt:lpstr>
      <vt:lpstr>SI1 | 3</vt:lpstr>
      <vt:lpstr>Auxillary calculation</vt:lpstr>
      <vt:lpstr>SI2 | Ecosystems</vt:lpstr>
      <vt:lpstr>SI3 | Adaptation</vt:lpstr>
      <vt:lpstr>SI4 | Capacity People</vt:lpstr>
      <vt:lpstr>SI5 | Leveraged Finance</vt:lpstr>
      <vt:lpstr>SI5 | 1</vt:lpstr>
      <vt:lpstr>SI5 | 2</vt:lpstr>
      <vt:lpstr>SI5 | 3 </vt:lpstr>
      <vt:lpstr>Calc</vt:lpstr>
      <vt:lpstr>'SI1 | 1 CSE'!Jahr_Update</vt:lpstr>
      <vt:lpstr>'SI1 | 1 ER'!Jahr_Update</vt:lpstr>
      <vt:lpstr>'SI1 | 2 CSE'!Jahr_Update</vt:lpstr>
      <vt:lpstr>'SI1 | 2 ER'!Jahr_Update</vt:lpstr>
      <vt:lpstr>'SI1 | 3'!Jahr_Update</vt:lpstr>
      <vt:lpstr>'SI2 | Ecosystems'!Jahr_Update</vt:lpstr>
      <vt:lpstr>'SI3 | Adaptation'!Jahr_Update</vt:lpstr>
      <vt:lpstr>'SI4 | Capacity People'!Jahr_Update</vt:lpstr>
      <vt:lpstr>'SI5 | 1'!Jahr_Update</vt:lpstr>
      <vt:lpstr>'SI5 | 2'!Jahr_Update</vt:lpstr>
      <vt:lpstr>'SI5 | 3 '!Jahr_Update</vt:lpstr>
      <vt:lpstr>'SI5 | Leveraged Finance'!Jahr_Update</vt:lpstr>
      <vt:lpstr>Jahr_Update</vt:lpstr>
      <vt:lpstr>'SI1 | 1 CSE'!Monat_Update</vt:lpstr>
      <vt:lpstr>'SI1 | 1 ER'!Monat_Update</vt:lpstr>
      <vt:lpstr>'SI1 | 2 CSE'!Monat_Update</vt:lpstr>
      <vt:lpstr>'SI1 | 2 ER'!Monat_Update</vt:lpstr>
      <vt:lpstr>'SI1 | 3'!Monat_Update</vt:lpstr>
      <vt:lpstr>'SI2 | Ecosystems'!Monat_Update</vt:lpstr>
      <vt:lpstr>'SI3 | Adaptation'!Monat_Update</vt:lpstr>
      <vt:lpstr>'SI4 | Capacity People'!Monat_Update</vt:lpstr>
      <vt:lpstr>'SI5 | 1'!Monat_Update</vt:lpstr>
      <vt:lpstr>'SI5 | 2'!Monat_Update</vt:lpstr>
      <vt:lpstr>'SI5 | Leveraged Finance'!Monat_Update</vt:lpstr>
      <vt:lpstr>Monat_Update</vt:lpstr>
      <vt:lpstr>Project_number</vt:lpstr>
      <vt:lpstr>'SI1 | 3'!Role</vt:lpstr>
      <vt:lpstr>'SI1 | 2 CSE'!Rolle</vt:lpstr>
      <vt:lpstr>Rolle</vt:lpstr>
      <vt:lpstr>'SI1 | 1 CSE'!type_report</vt:lpstr>
      <vt:lpstr>'SI1 | 1 ER'!type_report</vt:lpstr>
      <vt:lpstr>'SI1 | 2 CSE'!type_report</vt:lpstr>
      <vt:lpstr>'SI1 | 2 ER'!type_report</vt:lpstr>
      <vt:lpstr>'SI1 | 3'!type_report</vt:lpstr>
      <vt:lpstr>'SI3 | Adaptation'!type_report</vt:lpstr>
      <vt:lpstr>'SI4 | Capacity People'!type_report</vt:lpstr>
      <vt:lpstr>'SI5 | Leveraged Finance'!type_report</vt:lpstr>
      <vt:lpstr>type_report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7 Standard Indicator Report</dc:title>
  <dc:subject/>
  <dc:creator/>
  <cp:keywords>IKI Annex 7 Standard Indicator Report</cp:keywords>
  <dc:description/>
  <cp:lastModifiedBy/>
  <cp:revision/>
  <dcterms:created xsi:type="dcterms:W3CDTF">2015-06-05T18:19:34Z</dcterms:created>
  <dcterms:modified xsi:type="dcterms:W3CDTF">2023-12-11T14:49:12Z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0x0101001B5A39C355CD8140A20949123F779688</vt:lpwstr>
  </property>
  <property fmtid="{D5CDD505-2E9C-101B-9397-08002B2CF9AE}" pid="3" name="MediaServiceImageTags">
    <vt:lpwstr/>
  </property>
</Properties>
</file>